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filterPrivacy="1" updateLinks="always" codeName="ThisWorkbook"/>
  <xr:revisionPtr revIDLastSave="0" documentId="13_ncr:1_{29E767BC-A8CA-4AEC-AE29-9E3F38957B7B}" xr6:coauthVersionLast="47" xr6:coauthVersionMax="47" xr10:uidLastSave="{00000000-0000-0000-0000-000000000000}"/>
  <bookViews>
    <workbookView xWindow="-110" yWindow="-110" windowWidth="25820" windowHeight="14020" tabRatio="917" firstSheet="14" activeTab="21" xr2:uid="{00000000-000D-0000-FFFF-FFFF00000000}"/>
  </bookViews>
  <sheets>
    <sheet name="Content Page" sheetId="8" r:id="rId1"/>
    <sheet name="LION+BRITANNIA" sheetId="30" r:id="rId2"/>
    <sheet name="SWAN+ALBATROSS" sheetId="32" r:id="rId3"/>
    <sheet name="CONDOR+LYNX" sheetId="2" r:id="rId4"/>
    <sheet name="JADE+TIGER" sheetId="4" r:id="rId5"/>
    <sheet name="DRAGON+PHOENIX" sheetId="28" r:id="rId6"/>
    <sheet name="PANTHER" sheetId="37" r:id="rId7"/>
    <sheet name="FALCON+SHIKRA+OSPREY" sheetId="7" r:id="rId8"/>
    <sheet name="PANDA+KOALA" sheetId="17" r:id="rId9"/>
    <sheet name="KOALA" sheetId="22" state="hidden" r:id="rId10"/>
    <sheet name="CAPRICORN+KIWI" sheetId="18" state="hidden" r:id="rId11"/>
    <sheet name="NEW_WALLABY" sheetId="36" r:id="rId12"/>
    <sheet name="INGWE+AFRICA EXPRESS" sheetId="6" r:id="rId13"/>
    <sheet name="GOLDEN HORN" sheetId="21" r:id="rId14"/>
    <sheet name="PERTIWI+BURMA+DOLPHIN" sheetId="33" r:id="rId15"/>
    <sheet name="ORIGAMI+LANG CO+ORCHID" sheetId="34" r:id="rId16"/>
    <sheet name="BENGAL+SAOLA" sheetId="25" r:id="rId17"/>
    <sheet name="ORIENT+ CHINOOK" sheetId="11" r:id="rId18"/>
    <sheet name="MUSTANG" sheetId="10" r:id="rId19"/>
    <sheet name="AMBERJACK+EMERALD" sheetId="12" r:id="rId20"/>
    <sheet name="LONE STAR EXPRESS+PELICAN" sheetId="13" r:id="rId21"/>
    <sheet name="EMPIRE+SANTANA" sheetId="14" r:id="rId22"/>
    <sheet name="IPANEMA+AZTEC" sheetId="15" r:id="rId23"/>
    <sheet name="MEXICAS+CARIOCA" sheetId="31" r:id="rId24"/>
    <sheet name="ANDES+INCA" sheetId="16" r:id="rId2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2" l="1"/>
  <c r="D8" i="2"/>
  <c r="C9" i="2"/>
  <c r="C8" i="2"/>
  <c r="C6" i="11"/>
  <c r="C7" i="11" s="1"/>
  <c r="C8" i="11" s="1"/>
  <c r="D6" i="11"/>
  <c r="D7" i="11" s="1"/>
  <c r="D8" i="11" s="1"/>
  <c r="E6" i="11"/>
  <c r="F6" i="11"/>
  <c r="E7" i="11"/>
  <c r="F7" i="11"/>
  <c r="E8" i="11"/>
  <c r="F8" i="11"/>
  <c r="C5" i="11"/>
  <c r="D5" i="11"/>
  <c r="E5" i="11"/>
  <c r="D4" i="11"/>
  <c r="C4" i="11"/>
  <c r="E4" i="2"/>
  <c r="F4" i="2"/>
  <c r="D4" i="2"/>
  <c r="C4" i="2"/>
  <c r="B4" i="2"/>
  <c r="A4" i="2"/>
  <c r="E4" i="37"/>
  <c r="F4" i="37"/>
  <c r="D4" i="37"/>
  <c r="C4" i="37"/>
  <c r="B4" i="37"/>
  <c r="A4" i="37"/>
  <c r="E15" i="28"/>
  <c r="F15" i="28"/>
  <c r="D15" i="28"/>
  <c r="C15" i="28"/>
  <c r="B15" i="28"/>
  <c r="A15" i="28"/>
  <c r="E4" i="28"/>
  <c r="F4" i="28"/>
  <c r="D4" i="28"/>
  <c r="C4" i="28"/>
  <c r="B4" i="28"/>
  <c r="A4" i="28"/>
  <c r="E15" i="2"/>
  <c r="F15" i="2"/>
  <c r="D15" i="2"/>
  <c r="C15" i="2"/>
  <c r="B15" i="2"/>
  <c r="A15" i="2"/>
  <c r="E15" i="4"/>
  <c r="F15" i="4"/>
  <c r="D15" i="4"/>
  <c r="C15" i="4"/>
  <c r="B15" i="4"/>
  <c r="A15" i="4"/>
  <c r="E4" i="4"/>
  <c r="F4" i="4"/>
  <c r="D4" i="4"/>
  <c r="C4" i="4"/>
  <c r="B4" i="4"/>
  <c r="A4" i="4"/>
  <c r="A14" i="33" l="1"/>
  <c r="A14" i="34"/>
  <c r="J6" i="28"/>
  <c r="J7" i="28" s="1"/>
  <c r="J8" i="28" s="1"/>
  <c r="J9" i="28" s="1"/>
  <c r="J10" i="28" s="1"/>
  <c r="L7" i="32"/>
  <c r="L8" i="32" s="1"/>
  <c r="L6" i="32"/>
  <c r="K7" i="32"/>
  <c r="K8" i="32" s="1"/>
  <c r="K6" i="32"/>
  <c r="J6" i="32"/>
  <c r="J7" i="32" s="1"/>
  <c r="J8" i="32" s="1"/>
  <c r="I6" i="32"/>
  <c r="I7" i="32" s="1"/>
  <c r="I8" i="32" s="1"/>
  <c r="F8" i="32"/>
  <c r="E8" i="32"/>
  <c r="D8" i="32"/>
  <c r="C8" i="32"/>
  <c r="B8" i="32"/>
  <c r="A8" i="32"/>
  <c r="A6" i="32"/>
  <c r="B6" i="32"/>
  <c r="C6" i="32"/>
  <c r="D6" i="32"/>
  <c r="E6" i="32"/>
  <c r="F6" i="32"/>
  <c r="A7" i="32"/>
  <c r="B7" i="32"/>
  <c r="C7" i="32"/>
  <c r="D7" i="32"/>
  <c r="E7" i="32"/>
  <c r="F7" i="32"/>
  <c r="F5" i="32"/>
  <c r="E5" i="32"/>
  <c r="D5" i="32"/>
  <c r="C5" i="32"/>
  <c r="B5" i="32"/>
  <c r="A5" i="32"/>
  <c r="K26" i="30"/>
  <c r="J26" i="30"/>
  <c r="J24" i="30"/>
  <c r="K24" i="30"/>
  <c r="L24" i="30"/>
  <c r="M24" i="30"/>
  <c r="J25" i="30"/>
  <c r="K25" i="30"/>
  <c r="L25" i="30"/>
  <c r="M25" i="30"/>
  <c r="M23" i="30"/>
  <c r="L23" i="30"/>
  <c r="K23" i="30"/>
  <c r="J23" i="30"/>
  <c r="B26" i="30"/>
  <c r="A26" i="30"/>
  <c r="A23" i="30"/>
  <c r="B23" i="30"/>
  <c r="A24" i="30"/>
  <c r="B24" i="30"/>
  <c r="A25" i="30"/>
  <c r="B25" i="30"/>
  <c r="F22" i="30"/>
  <c r="E22" i="30"/>
  <c r="D22" i="30"/>
  <c r="C22" i="30"/>
  <c r="B22" i="30"/>
  <c r="A22" i="30"/>
  <c r="K16" i="32"/>
  <c r="K17" i="32" s="1"/>
  <c r="K18" i="32" s="1"/>
  <c r="J16" i="32"/>
  <c r="J17" i="32" s="1"/>
  <c r="J18" i="32" s="1"/>
  <c r="I16" i="32"/>
  <c r="I17" i="32" s="1"/>
  <c r="I18" i="32" s="1"/>
  <c r="A14" i="32"/>
  <c r="B18" i="32"/>
  <c r="A18" i="32"/>
  <c r="A15" i="32"/>
  <c r="A16" i="32"/>
  <c r="A17" i="32"/>
  <c r="B15" i="32"/>
  <c r="B16" i="32"/>
  <c r="B17" i="32"/>
  <c r="F14" i="32"/>
  <c r="E14" i="32"/>
  <c r="D14" i="32"/>
  <c r="C14" i="32"/>
  <c r="B14" i="32"/>
  <c r="M15" i="30"/>
  <c r="M16" i="30" s="1"/>
  <c r="M17" i="30" s="1"/>
  <c r="M18" i="30" s="1"/>
  <c r="L15" i="30"/>
  <c r="L16" i="30" s="1"/>
  <c r="L17" i="30" s="1"/>
  <c r="L18" i="30" s="1"/>
  <c r="K15" i="30"/>
  <c r="K16" i="30" s="1"/>
  <c r="K17" i="30" s="1"/>
  <c r="K18" i="30" s="1"/>
  <c r="J15" i="30"/>
  <c r="J16" i="30" s="1"/>
  <c r="J17" i="30" s="1"/>
  <c r="J18" i="30" s="1"/>
  <c r="M26" i="30"/>
  <c r="L8" i="2"/>
  <c r="L9" i="2" s="1"/>
  <c r="K8" i="2"/>
  <c r="K9" i="2" s="1"/>
  <c r="J8" i="2"/>
  <c r="J9" i="2" s="1"/>
  <c r="C15" i="30"/>
  <c r="D15" i="30"/>
  <c r="E8" i="2"/>
  <c r="E9" i="2" s="1"/>
  <c r="F8" i="2"/>
  <c r="F9" i="2" s="1"/>
  <c r="J16" i="2"/>
  <c r="M1" i="4"/>
  <c r="K5" i="37"/>
  <c r="L5" i="37" s="1"/>
  <c r="B21" i="2"/>
  <c r="A21" i="2"/>
  <c r="L1" i="37"/>
  <c r="A5" i="37"/>
  <c r="B5" i="37"/>
  <c r="C5" i="37"/>
  <c r="D5" i="37"/>
  <c r="E5" i="37"/>
  <c r="F5" i="37"/>
  <c r="A6" i="37"/>
  <c r="B6" i="37"/>
  <c r="A7" i="37"/>
  <c r="B7" i="37"/>
  <c r="A8" i="37"/>
  <c r="B8" i="37"/>
  <c r="A9" i="37"/>
  <c r="B9" i="37"/>
  <c r="A10" i="37"/>
  <c r="B10" i="37"/>
  <c r="K4" i="14"/>
  <c r="L4" i="14" s="1"/>
  <c r="M4" i="14" s="1"/>
  <c r="I17" i="4"/>
  <c r="I18" i="4" s="1"/>
  <c r="I19" i="4" s="1"/>
  <c r="I20" i="4" s="1"/>
  <c r="I21" i="4" s="1"/>
  <c r="J17" i="4"/>
  <c r="J18" i="4"/>
  <c r="J19" i="4" s="1"/>
  <c r="J20" i="4" s="1"/>
  <c r="J21" i="4" s="1"/>
  <c r="B15" i="17"/>
  <c r="A15" i="17"/>
  <c r="K16" i="4"/>
  <c r="K17" i="4" s="1"/>
  <c r="K18" i="4" s="1"/>
  <c r="K19" i="4" s="1"/>
  <c r="K20" i="4" s="1"/>
  <c r="K21" i="4" s="1"/>
  <c r="F4" i="14"/>
  <c r="E4" i="14" s="1"/>
  <c r="M18" i="15"/>
  <c r="M17" i="15"/>
  <c r="L20" i="15"/>
  <c r="K5" i="4"/>
  <c r="L5" i="4" s="1"/>
  <c r="K13" i="14"/>
  <c r="L13" i="14" s="1"/>
  <c r="M13" i="14" s="1"/>
  <c r="N13" i="14" s="1"/>
  <c r="O13" i="14" s="1"/>
  <c r="O14" i="14" s="1"/>
  <c r="O15" i="14" s="1"/>
  <c r="O16" i="14" s="1"/>
  <c r="O17" i="14" s="1"/>
  <c r="E15" i="30"/>
  <c r="F15" i="30"/>
  <c r="A16" i="33"/>
  <c r="A17" i="33"/>
  <c r="B17" i="33"/>
  <c r="A18" i="33"/>
  <c r="B18" i="33"/>
  <c r="A19" i="33"/>
  <c r="B19" i="33"/>
  <c r="A6" i="34"/>
  <c r="A7" i="34"/>
  <c r="B7" i="34"/>
  <c r="A8" i="34"/>
  <c r="B8" i="34"/>
  <c r="A9" i="34"/>
  <c r="B9" i="34"/>
  <c r="M1" i="12"/>
  <c r="K23" i="11"/>
  <c r="K22" i="11"/>
  <c r="L22" i="11"/>
  <c r="L21" i="11"/>
  <c r="K21" i="11"/>
  <c r="J21" i="11"/>
  <c r="J22" i="11"/>
  <c r="N20" i="31"/>
  <c r="L20" i="31"/>
  <c r="J20" i="31"/>
  <c r="C15" i="11"/>
  <c r="E15" i="11"/>
  <c r="D15" i="11" s="1"/>
  <c r="J15" i="11"/>
  <c r="K15" i="11"/>
  <c r="L15" i="11"/>
  <c r="C16" i="11"/>
  <c r="D16" i="11"/>
  <c r="E16" i="11"/>
  <c r="F16" i="11"/>
  <c r="J16" i="11"/>
  <c r="K16" i="11"/>
  <c r="L16" i="11"/>
  <c r="C17" i="33"/>
  <c r="J4" i="11"/>
  <c r="K4" i="11" s="1"/>
  <c r="B9" i="10"/>
  <c r="A9" i="10"/>
  <c r="B8" i="10"/>
  <c r="A8" i="10"/>
  <c r="B7" i="10"/>
  <c r="A7" i="10"/>
  <c r="B6" i="10"/>
  <c r="A6" i="10"/>
  <c r="B5" i="10"/>
  <c r="A5" i="10"/>
  <c r="F4" i="10"/>
  <c r="E4" i="10"/>
  <c r="E5" i="10" s="1"/>
  <c r="E6" i="10" s="1"/>
  <c r="E7" i="10" s="1"/>
  <c r="D4" i="10"/>
  <c r="D5" i="10" s="1"/>
  <c r="D6" i="10" s="1"/>
  <c r="D7" i="10" s="1"/>
  <c r="C4" i="10"/>
  <c r="C5" i="10" s="1"/>
  <c r="C6" i="10" s="1"/>
  <c r="C7" i="10" s="1"/>
  <c r="B4" i="10"/>
  <c r="A4" i="10"/>
  <c r="K1" i="10"/>
  <c r="M1" i="16"/>
  <c r="J36" i="7"/>
  <c r="F36" i="7"/>
  <c r="E36" i="7"/>
  <c r="D36" i="7"/>
  <c r="C36" i="7"/>
  <c r="B40" i="7"/>
  <c r="B39" i="7"/>
  <c r="B38" i="7"/>
  <c r="B37" i="7"/>
  <c r="B36" i="7"/>
  <c r="A40" i="7"/>
  <c r="A39" i="7"/>
  <c r="A38" i="7"/>
  <c r="A37" i="7"/>
  <c r="A36" i="7"/>
  <c r="N17" i="16"/>
  <c r="M17" i="16"/>
  <c r="L17" i="16"/>
  <c r="K17" i="16"/>
  <c r="J17" i="16"/>
  <c r="I17" i="16"/>
  <c r="J7" i="16"/>
  <c r="J8" i="16" s="1"/>
  <c r="J9" i="16" s="1"/>
  <c r="J10" i="16" s="1"/>
  <c r="M20" i="31"/>
  <c r="B13" i="17"/>
  <c r="B14" i="6"/>
  <c r="A14" i="6"/>
  <c r="F14" i="6"/>
  <c r="E14" i="6"/>
  <c r="D14" i="6"/>
  <c r="C14" i="6"/>
  <c r="B15" i="6"/>
  <c r="A15" i="6"/>
  <c r="B17" i="6"/>
  <c r="B18" i="6"/>
  <c r="A17" i="6"/>
  <c r="A18" i="6"/>
  <c r="B16" i="6"/>
  <c r="A16" i="6"/>
  <c r="L7" i="16"/>
  <c r="K7" i="16"/>
  <c r="I7" i="16"/>
  <c r="I8" i="16" s="1"/>
  <c r="I9" i="16" s="1"/>
  <c r="I10" i="16" s="1"/>
  <c r="K8" i="16"/>
  <c r="K9" i="16" s="1"/>
  <c r="K10" i="16" s="1"/>
  <c r="L8" i="16"/>
  <c r="L9" i="16" s="1"/>
  <c r="L10" i="16" s="1"/>
  <c r="B17" i="17"/>
  <c r="A17" i="17"/>
  <c r="B16" i="17"/>
  <c r="A16" i="17"/>
  <c r="B14" i="17"/>
  <c r="A14" i="17"/>
  <c r="A13" i="17"/>
  <c r="D4" i="14" l="1"/>
  <c r="D5" i="14" s="1"/>
  <c r="D6" i="14" s="1"/>
  <c r="D7" i="14" s="1"/>
  <c r="D8" i="14" s="1"/>
  <c r="E5" i="14"/>
  <c r="E6" i="14" s="1"/>
  <c r="E7" i="14" s="1"/>
  <c r="E8" i="14" s="1"/>
  <c r="L16" i="4"/>
  <c r="F16" i="30"/>
  <c r="F23" i="30"/>
  <c r="F15" i="32"/>
  <c r="E16" i="30"/>
  <c r="E23" i="30"/>
  <c r="E15" i="32"/>
  <c r="D16" i="30"/>
  <c r="D23" i="30"/>
  <c r="D15" i="32"/>
  <c r="C16" i="30"/>
  <c r="C23" i="30"/>
  <c r="C15" i="32"/>
  <c r="F5" i="10"/>
  <c r="F6" i="10" s="1"/>
  <c r="F7" i="10" s="1"/>
  <c r="A29" i="34"/>
  <c r="B29" i="34"/>
  <c r="A28" i="34"/>
  <c r="B28" i="34"/>
  <c r="A17" i="34"/>
  <c r="B17" i="34"/>
  <c r="A18" i="34"/>
  <c r="B18" i="34"/>
  <c r="A19" i="34"/>
  <c r="B19" i="34"/>
  <c r="I8" i="34"/>
  <c r="I9" i="34" s="1"/>
  <c r="M16" i="4" l="1"/>
  <c r="M17" i="4" s="1"/>
  <c r="M18" i="4" s="1"/>
  <c r="M19" i="4" s="1"/>
  <c r="M20" i="4" s="1"/>
  <c r="M21" i="4" s="1"/>
  <c r="L17" i="4"/>
  <c r="L18" i="4" s="1"/>
  <c r="L19" i="4" s="1"/>
  <c r="L20" i="4" s="1"/>
  <c r="L21" i="4" s="1"/>
  <c r="C17" i="30"/>
  <c r="C24" i="30"/>
  <c r="C16" i="32"/>
  <c r="D17" i="30"/>
  <c r="D24" i="30"/>
  <c r="D16" i="32"/>
  <c r="E17" i="30"/>
  <c r="E24" i="30"/>
  <c r="E16" i="32"/>
  <c r="F17" i="30"/>
  <c r="F24" i="30"/>
  <c r="F16" i="32"/>
  <c r="A24" i="7"/>
  <c r="A18" i="4"/>
  <c r="I25" i="7"/>
  <c r="I26" i="7" s="1"/>
  <c r="I18" i="25"/>
  <c r="J18" i="25"/>
  <c r="F18" i="30" l="1"/>
  <c r="F25" i="30"/>
  <c r="F17" i="32"/>
  <c r="E18" i="30"/>
  <c r="E25" i="30"/>
  <c r="E17" i="32"/>
  <c r="D18" i="30"/>
  <c r="D25" i="30"/>
  <c r="D17" i="32"/>
  <c r="C18" i="30"/>
  <c r="C25" i="30"/>
  <c r="C17" i="32"/>
  <c r="A24" i="34"/>
  <c r="L18" i="34"/>
  <c r="L19" i="34" s="1"/>
  <c r="K18" i="34"/>
  <c r="K19" i="34" s="1"/>
  <c r="J18" i="34"/>
  <c r="J19" i="34" s="1"/>
  <c r="I18" i="34"/>
  <c r="I19" i="34" s="1"/>
  <c r="J8" i="34"/>
  <c r="J9" i="34" s="1"/>
  <c r="K8" i="34"/>
  <c r="K9" i="34" s="1"/>
  <c r="L8" i="34"/>
  <c r="L9" i="34" s="1"/>
  <c r="A4" i="34"/>
  <c r="L5" i="17"/>
  <c r="K5" i="17"/>
  <c r="J5" i="17"/>
  <c r="F5" i="17"/>
  <c r="F14" i="17" s="1"/>
  <c r="E5" i="17"/>
  <c r="E14" i="17" s="1"/>
  <c r="D5" i="17"/>
  <c r="D14" i="17" s="1"/>
  <c r="C5" i="17"/>
  <c r="C14" i="17" s="1"/>
  <c r="E6" i="17"/>
  <c r="E15" i="17" s="1"/>
  <c r="M1" i="28"/>
  <c r="A5" i="28"/>
  <c r="B5" i="28"/>
  <c r="C5" i="28"/>
  <c r="D5" i="28"/>
  <c r="E5" i="28"/>
  <c r="F5" i="28"/>
  <c r="I5" i="28" s="1"/>
  <c r="K5" i="28" s="1"/>
  <c r="L5" i="28" s="1"/>
  <c r="M5" i="28" s="1"/>
  <c r="A6" i="28"/>
  <c r="B6" i="28"/>
  <c r="A7" i="28"/>
  <c r="B7" i="28"/>
  <c r="A8" i="28"/>
  <c r="B8" i="28"/>
  <c r="A9" i="28"/>
  <c r="B9" i="28"/>
  <c r="A10" i="28"/>
  <c r="B10" i="28"/>
  <c r="A16" i="28"/>
  <c r="B16" i="28"/>
  <c r="C16" i="28"/>
  <c r="D16" i="28"/>
  <c r="E16" i="28"/>
  <c r="F16" i="28"/>
  <c r="I16" i="28" s="1"/>
  <c r="J16" i="28" s="1"/>
  <c r="K16" i="28" s="1"/>
  <c r="K17" i="28" s="1"/>
  <c r="K18" i="28" s="1"/>
  <c r="K19" i="28" s="1"/>
  <c r="K20" i="28" s="1"/>
  <c r="K21" i="28" s="1"/>
  <c r="A17" i="28"/>
  <c r="B17" i="28"/>
  <c r="A18" i="28"/>
  <c r="B18" i="28"/>
  <c r="A19" i="28"/>
  <c r="B19" i="28"/>
  <c r="A20" i="28"/>
  <c r="B20" i="28"/>
  <c r="A21" i="28"/>
  <c r="B21" i="28"/>
  <c r="J5" i="25"/>
  <c r="C5" i="25"/>
  <c r="D5" i="25"/>
  <c r="E5" i="25"/>
  <c r="F5" i="25"/>
  <c r="I17" i="2"/>
  <c r="I18" i="2" s="1"/>
  <c r="I19" i="2" s="1"/>
  <c r="I20" i="2" s="1"/>
  <c r="I21" i="2" s="1"/>
  <c r="C16" i="2"/>
  <c r="F16" i="2"/>
  <c r="E16" i="2"/>
  <c r="D16" i="2"/>
  <c r="B18" i="2"/>
  <c r="B19" i="2"/>
  <c r="B20" i="2"/>
  <c r="A18" i="2"/>
  <c r="A19" i="2"/>
  <c r="A20" i="2"/>
  <c r="B17" i="2"/>
  <c r="B16" i="2"/>
  <c r="J17" i="2"/>
  <c r="J18" i="2" s="1"/>
  <c r="J19" i="2" s="1"/>
  <c r="J20" i="2" s="1"/>
  <c r="J21" i="2" s="1"/>
  <c r="A26" i="34"/>
  <c r="A27" i="34"/>
  <c r="J17" i="28" l="1"/>
  <c r="J18" i="28" s="1"/>
  <c r="J19" i="28" s="1"/>
  <c r="J20" i="28" s="1"/>
  <c r="J21" i="28" s="1"/>
  <c r="I17" i="28"/>
  <c r="I18" i="28" s="1"/>
  <c r="I19" i="28" s="1"/>
  <c r="I20" i="28" s="1"/>
  <c r="I21" i="28" s="1"/>
  <c r="C26" i="30"/>
  <c r="C18" i="32"/>
  <c r="D26" i="30"/>
  <c r="D18" i="32"/>
  <c r="E26" i="30"/>
  <c r="E18" i="32"/>
  <c r="F26" i="30"/>
  <c r="F18" i="32"/>
  <c r="F28" i="33"/>
  <c r="F29" i="33" s="1"/>
  <c r="F30" i="33" s="1"/>
  <c r="C28" i="33"/>
  <c r="C29" i="33" s="1"/>
  <c r="C30" i="33" s="1"/>
  <c r="D28" i="33"/>
  <c r="D29" i="33" s="1"/>
  <c r="D30" i="33" s="1"/>
  <c r="E28" i="33"/>
  <c r="E29" i="33" s="1"/>
  <c r="E30" i="33" s="1"/>
  <c r="C6" i="17"/>
  <c r="C15" i="17" s="1"/>
  <c r="D6" i="17"/>
  <c r="D15" i="17" s="1"/>
  <c r="F6" i="17"/>
  <c r="F15" i="17" s="1"/>
  <c r="K14" i="14"/>
  <c r="K15" i="14" s="1"/>
  <c r="K16" i="14" s="1"/>
  <c r="K17" i="14" s="1"/>
  <c r="K28" i="34"/>
  <c r="K29" i="34" s="1"/>
  <c r="J28" i="34"/>
  <c r="J29" i="34" s="1"/>
  <c r="I28" i="34"/>
  <c r="I29" i="34" s="1"/>
  <c r="I18" i="33"/>
  <c r="I19" i="33" s="1"/>
  <c r="J18" i="33"/>
  <c r="J19" i="33" s="1"/>
  <c r="L8" i="33"/>
  <c r="L9" i="33" s="1"/>
  <c r="M8" i="33"/>
  <c r="M9" i="33" s="1"/>
  <c r="O8" i="33"/>
  <c r="O9" i="33" s="1"/>
  <c r="N8" i="33"/>
  <c r="N9" i="33" s="1"/>
  <c r="K8" i="33"/>
  <c r="K9" i="33" s="1"/>
  <c r="J8" i="33"/>
  <c r="J9" i="33" s="1"/>
  <c r="J21" i="31"/>
  <c r="F5" i="21"/>
  <c r="F6" i="21" s="1"/>
  <c r="F7" i="21" s="1"/>
  <c r="E5" i="21"/>
  <c r="E6" i="21" s="1"/>
  <c r="E7" i="21" s="1"/>
  <c r="D5" i="21"/>
  <c r="D6" i="21" s="1"/>
  <c r="D7" i="21" s="1"/>
  <c r="C5" i="21"/>
  <c r="C6" i="21" s="1"/>
  <c r="C7" i="21" s="1"/>
  <c r="J5" i="21"/>
  <c r="J6" i="21" s="1"/>
  <c r="J7" i="21" s="1"/>
  <c r="I32" i="30"/>
  <c r="I33" i="30" s="1"/>
  <c r="I34" i="30" s="1"/>
  <c r="I35" i="30" s="1"/>
  <c r="O1" i="33"/>
  <c r="I6" i="36"/>
  <c r="I7" i="36" s="1"/>
  <c r="I8" i="36" s="1"/>
  <c r="I9" i="36" s="1"/>
  <c r="I10" i="36" s="1"/>
  <c r="J6" i="36"/>
  <c r="J7" i="36" s="1"/>
  <c r="J8" i="36" s="1"/>
  <c r="J9" i="36" s="1"/>
  <c r="J10" i="36" s="1"/>
  <c r="K6" i="36"/>
  <c r="K7" i="36" s="1"/>
  <c r="K8" i="36" s="1"/>
  <c r="K9" i="36" s="1"/>
  <c r="K10" i="36" s="1"/>
  <c r="L6" i="36"/>
  <c r="L7" i="36" s="1"/>
  <c r="L8" i="36" s="1"/>
  <c r="L9" i="36" s="1"/>
  <c r="L10" i="36" s="1"/>
  <c r="M6" i="36"/>
  <c r="M7" i="36" s="1"/>
  <c r="M8" i="36" s="1"/>
  <c r="M9" i="36" s="1"/>
  <c r="M10" i="36" s="1"/>
  <c r="N6" i="36"/>
  <c r="N7" i="36" s="1"/>
  <c r="N8" i="36" s="1"/>
  <c r="N9" i="36" s="1"/>
  <c r="N10" i="36" s="1"/>
  <c r="O6" i="36"/>
  <c r="O7" i="36" s="1"/>
  <c r="O8" i="36" s="1"/>
  <c r="O9" i="36" s="1"/>
  <c r="O10" i="36" s="1"/>
  <c r="P6" i="36"/>
  <c r="P7" i="36" s="1"/>
  <c r="P8" i="36" s="1"/>
  <c r="P9" i="36" s="1"/>
  <c r="P10" i="36" s="1"/>
  <c r="Q6" i="36"/>
  <c r="Q7" i="36" s="1"/>
  <c r="Q8" i="36" s="1"/>
  <c r="Q9" i="36" s="1"/>
  <c r="Q10" i="36" s="1"/>
  <c r="A10" i="36"/>
  <c r="B10" i="36"/>
  <c r="A5" i="36"/>
  <c r="B5" i="36"/>
  <c r="C5" i="36"/>
  <c r="D5" i="36"/>
  <c r="E5" i="36"/>
  <c r="F5" i="36"/>
  <c r="I27" i="7"/>
  <c r="I28" i="7" s="1"/>
  <c r="K4" i="7"/>
  <c r="L4" i="7" s="1"/>
  <c r="K13" i="7"/>
  <c r="F24" i="7"/>
  <c r="E24" i="7"/>
  <c r="D24" i="7"/>
  <c r="C24" i="7"/>
  <c r="B25" i="7"/>
  <c r="B26" i="7"/>
  <c r="B27" i="7"/>
  <c r="B28" i="7"/>
  <c r="B24" i="7"/>
  <c r="A25" i="7"/>
  <c r="A26" i="7"/>
  <c r="A27" i="7"/>
  <c r="A28" i="7"/>
  <c r="J25" i="7"/>
  <c r="J26" i="7" s="1"/>
  <c r="J27" i="7" s="1"/>
  <c r="J28" i="7" s="1"/>
  <c r="K5" i="31"/>
  <c r="C6" i="4"/>
  <c r="C6" i="37" s="1"/>
  <c r="D6" i="4"/>
  <c r="D6" i="37" s="1"/>
  <c r="E6" i="4"/>
  <c r="E6" i="37" s="1"/>
  <c r="F6" i="4"/>
  <c r="F6" i="37" s="1"/>
  <c r="I6" i="37" s="1"/>
  <c r="J6" i="37" s="1"/>
  <c r="K6" i="37" s="1"/>
  <c r="L6" i="37" s="1"/>
  <c r="J6" i="4"/>
  <c r="A21" i="25"/>
  <c r="F17" i="25"/>
  <c r="I18" i="16"/>
  <c r="I19" i="16" s="1"/>
  <c r="I20" i="16" s="1"/>
  <c r="L26" i="30"/>
  <c r="B9" i="36"/>
  <c r="A9" i="36"/>
  <c r="B8" i="36"/>
  <c r="A8" i="36"/>
  <c r="B7" i="36"/>
  <c r="A7" i="36"/>
  <c r="B6" i="36"/>
  <c r="A6" i="36"/>
  <c r="B27" i="34"/>
  <c r="A16" i="34"/>
  <c r="J22" i="31" l="1"/>
  <c r="J37" i="7"/>
  <c r="O20" i="31"/>
  <c r="O21" i="31" s="1"/>
  <c r="O22" i="31" s="1"/>
  <c r="O23" i="31" s="1"/>
  <c r="O24" i="31" s="1"/>
  <c r="L28" i="33"/>
  <c r="L29" i="33" s="1"/>
  <c r="L30" i="33" s="1"/>
  <c r="K28" i="33"/>
  <c r="K29" i="33" s="1"/>
  <c r="K30" i="33" s="1"/>
  <c r="J28" i="33"/>
  <c r="J29" i="33" s="1"/>
  <c r="J30" i="33" s="1"/>
  <c r="M14" i="14"/>
  <c r="M15" i="14" s="1"/>
  <c r="M16" i="14" s="1"/>
  <c r="M17" i="14" s="1"/>
  <c r="F17" i="28"/>
  <c r="F6" i="28"/>
  <c r="I6" i="28" s="1"/>
  <c r="K6" i="28" s="1"/>
  <c r="L6" i="28" s="1"/>
  <c r="M6" i="28" s="1"/>
  <c r="E17" i="28"/>
  <c r="E6" i="28"/>
  <c r="D17" i="28"/>
  <c r="D6" i="28"/>
  <c r="C17" i="28"/>
  <c r="C6" i="28"/>
  <c r="L13" i="7"/>
  <c r="L14" i="7" s="1"/>
  <c r="L15" i="7" s="1"/>
  <c r="L16" i="7" s="1"/>
  <c r="L17" i="7" s="1"/>
  <c r="L5" i="7"/>
  <c r="L6" i="7" s="1"/>
  <c r="L7" i="7" s="1"/>
  <c r="L8" i="7" s="1"/>
  <c r="M4" i="7"/>
  <c r="F6" i="36"/>
  <c r="F17" i="2"/>
  <c r="E6" i="36"/>
  <c r="E17" i="2"/>
  <c r="D6" i="36"/>
  <c r="D17" i="2"/>
  <c r="C6" i="36"/>
  <c r="C17" i="2"/>
  <c r="K14" i="7"/>
  <c r="K5" i="7"/>
  <c r="L16" i="15"/>
  <c r="L17" i="15" s="1"/>
  <c r="L18" i="15" s="1"/>
  <c r="L19" i="15" s="1"/>
  <c r="K16" i="15"/>
  <c r="K17" i="15" s="1"/>
  <c r="K18" i="15" s="1"/>
  <c r="K19" i="15" s="1"/>
  <c r="K20" i="15" s="1"/>
  <c r="M5" i="4"/>
  <c r="M6" i="4" s="1"/>
  <c r="M7" i="4" s="1"/>
  <c r="M8" i="4" s="1"/>
  <c r="M9" i="4" s="1"/>
  <c r="M10" i="4" s="1"/>
  <c r="J19" i="25"/>
  <c r="J20" i="25" s="1"/>
  <c r="J21" i="25" s="1"/>
  <c r="J22" i="25" s="1"/>
  <c r="I19" i="25"/>
  <c r="I20" i="25" s="1"/>
  <c r="I21" i="25" s="1"/>
  <c r="I22" i="25" s="1"/>
  <c r="A18" i="25"/>
  <c r="B18" i="25"/>
  <c r="A19" i="25"/>
  <c r="B19" i="25"/>
  <c r="A20" i="25"/>
  <c r="B20" i="25"/>
  <c r="B21" i="25"/>
  <c r="A22" i="25"/>
  <c r="B22" i="25"/>
  <c r="B17" i="25"/>
  <c r="C17" i="25"/>
  <c r="D17" i="25"/>
  <c r="E17" i="25"/>
  <c r="A17" i="25"/>
  <c r="F6" i="25"/>
  <c r="F7" i="25" s="1"/>
  <c r="F8" i="25" s="1"/>
  <c r="D21" i="31"/>
  <c r="D37" i="7" s="1"/>
  <c r="C21" i="31"/>
  <c r="C37" i="7" s="1"/>
  <c r="C8" i="21"/>
  <c r="D8" i="21"/>
  <c r="K21" i="31"/>
  <c r="K22" i="31" s="1"/>
  <c r="F21" i="31"/>
  <c r="F37" i="7" s="1"/>
  <c r="E21" i="31"/>
  <c r="E37" i="7" s="1"/>
  <c r="J8" i="21"/>
  <c r="E8" i="21"/>
  <c r="F8" i="21"/>
  <c r="J6" i="25"/>
  <c r="J7" i="25" s="1"/>
  <c r="J8" i="25" s="1"/>
  <c r="C6" i="25"/>
  <c r="C7" i="25" s="1"/>
  <c r="C8" i="25" s="1"/>
  <c r="D6" i="25"/>
  <c r="D7" i="25" s="1"/>
  <c r="D8" i="25" s="1"/>
  <c r="E6" i="25"/>
  <c r="E7" i="25" s="1"/>
  <c r="E8" i="25" s="1"/>
  <c r="E13" i="7"/>
  <c r="J23" i="31" l="1"/>
  <c r="J38" i="7"/>
  <c r="F25" i="7"/>
  <c r="F15" i="6"/>
  <c r="E25" i="7"/>
  <c r="E15" i="6"/>
  <c r="D25" i="7"/>
  <c r="D15" i="6"/>
  <c r="C25" i="7"/>
  <c r="C15" i="6"/>
  <c r="D8" i="33"/>
  <c r="D9" i="33" s="1"/>
  <c r="D17" i="34"/>
  <c r="E8" i="33"/>
  <c r="E9" i="33" s="1"/>
  <c r="E17" i="34"/>
  <c r="F8" i="33"/>
  <c r="F17" i="34"/>
  <c r="E17" i="33"/>
  <c r="E27" i="34"/>
  <c r="E7" i="34"/>
  <c r="F27" i="34"/>
  <c r="F17" i="33"/>
  <c r="F7" i="34"/>
  <c r="L14" i="14"/>
  <c r="L15" i="14" s="1"/>
  <c r="L16" i="14" s="1"/>
  <c r="L17" i="14" s="1"/>
  <c r="K6" i="7"/>
  <c r="K15" i="7"/>
  <c r="F22" i="31"/>
  <c r="F38" i="7" s="1"/>
  <c r="E22" i="31"/>
  <c r="E38" i="7" s="1"/>
  <c r="D22" i="31"/>
  <c r="D38" i="7" s="1"/>
  <c r="C22" i="31"/>
  <c r="C38" i="7" s="1"/>
  <c r="K6" i="4"/>
  <c r="K7" i="4" s="1"/>
  <c r="K8" i="4" s="1"/>
  <c r="K9" i="4" s="1"/>
  <c r="K10" i="4" s="1"/>
  <c r="L6" i="4"/>
  <c r="N21" i="31"/>
  <c r="M21" i="31"/>
  <c r="L21" i="31"/>
  <c r="N18" i="16"/>
  <c r="N19" i="16" s="1"/>
  <c r="N20" i="16" s="1"/>
  <c r="N21" i="16" s="1"/>
  <c r="F5" i="11"/>
  <c r="J5" i="11" s="1"/>
  <c r="K5" i="11" s="1"/>
  <c r="J7" i="4"/>
  <c r="J8" i="4" s="1"/>
  <c r="J9" i="4" s="1"/>
  <c r="J10" i="4" s="1"/>
  <c r="O6" i="30"/>
  <c r="O7" i="30" s="1"/>
  <c r="O8" i="30" s="1"/>
  <c r="O9" i="30" s="1"/>
  <c r="J24" i="31" l="1"/>
  <c r="J40" i="7" s="1"/>
  <c r="J39" i="7"/>
  <c r="D18" i="33"/>
  <c r="F26" i="7"/>
  <c r="F16" i="6"/>
  <c r="E26" i="7"/>
  <c r="E16" i="6"/>
  <c r="D26" i="7"/>
  <c r="D16" i="6"/>
  <c r="C26" i="7"/>
  <c r="C16" i="6"/>
  <c r="F8" i="34"/>
  <c r="F28" i="34"/>
  <c r="F18" i="34"/>
  <c r="C8" i="33"/>
  <c r="C18" i="33" s="1"/>
  <c r="C17" i="34"/>
  <c r="F18" i="33"/>
  <c r="E28" i="34"/>
  <c r="E18" i="34"/>
  <c r="E8" i="34"/>
  <c r="E29" i="34"/>
  <c r="E19" i="34"/>
  <c r="E9" i="34"/>
  <c r="F9" i="33"/>
  <c r="F19" i="33" s="1"/>
  <c r="D29" i="34"/>
  <c r="D19" i="34"/>
  <c r="D9" i="34"/>
  <c r="E18" i="33"/>
  <c r="D28" i="34"/>
  <c r="D18" i="34"/>
  <c r="D8" i="34"/>
  <c r="E19" i="33"/>
  <c r="C9" i="33"/>
  <c r="C19" i="33" s="1"/>
  <c r="N22" i="31"/>
  <c r="N23" i="31" s="1"/>
  <c r="N24" i="31" s="1"/>
  <c r="L22" i="31"/>
  <c r="L23" i="31" s="1"/>
  <c r="L24" i="31" s="1"/>
  <c r="M22" i="31"/>
  <c r="M23" i="31" s="1"/>
  <c r="M24" i="31" s="1"/>
  <c r="K23" i="31"/>
  <c r="K7" i="7"/>
  <c r="D7" i="34"/>
  <c r="D17" i="33"/>
  <c r="D27" i="34"/>
  <c r="K16" i="7"/>
  <c r="K17" i="7" s="1"/>
  <c r="C7" i="34"/>
  <c r="C27" i="34"/>
  <c r="F23" i="31"/>
  <c r="F39" i="7" s="1"/>
  <c r="E23" i="31"/>
  <c r="E39" i="7" s="1"/>
  <c r="D23" i="31"/>
  <c r="D39" i="7" s="1"/>
  <c r="C23" i="31"/>
  <c r="C39" i="7" s="1"/>
  <c r="L7" i="4"/>
  <c r="L8" i="4" s="1"/>
  <c r="L9" i="4" s="1"/>
  <c r="L10" i="4" s="1"/>
  <c r="F18" i="25"/>
  <c r="F7" i="4"/>
  <c r="F7" i="37" s="1"/>
  <c r="I7" i="37" s="1"/>
  <c r="J7" i="37" s="1"/>
  <c r="K7" i="37" s="1"/>
  <c r="L7" i="37" s="1"/>
  <c r="E18" i="25"/>
  <c r="E7" i="4"/>
  <c r="E7" i="37" s="1"/>
  <c r="D18" i="25"/>
  <c r="D7" i="4"/>
  <c r="D7" i="37" s="1"/>
  <c r="C18" i="25"/>
  <c r="C7" i="4"/>
  <c r="C7" i="37" s="1"/>
  <c r="I23" i="30"/>
  <c r="I24" i="30" s="1"/>
  <c r="I25" i="30" s="1"/>
  <c r="I26" i="30" s="1"/>
  <c r="E13" i="14"/>
  <c r="F13" i="14"/>
  <c r="D13" i="14" s="1"/>
  <c r="D14" i="14" s="1"/>
  <c r="A14" i="14"/>
  <c r="G14" i="14"/>
  <c r="K6" i="31"/>
  <c r="J6" i="31"/>
  <c r="D6" i="31"/>
  <c r="D7" i="31" s="1"/>
  <c r="C6" i="31"/>
  <c r="C7" i="31" s="1"/>
  <c r="F6" i="31"/>
  <c r="F7" i="31" s="1"/>
  <c r="E6" i="31"/>
  <c r="E7" i="31" s="1"/>
  <c r="F27" i="7" l="1"/>
  <c r="F17" i="6"/>
  <c r="E27" i="7"/>
  <c r="E17" i="6"/>
  <c r="D27" i="7"/>
  <c r="D17" i="6"/>
  <c r="C27" i="7"/>
  <c r="C17" i="6"/>
  <c r="C28" i="34"/>
  <c r="C18" i="34"/>
  <c r="C8" i="34"/>
  <c r="C29" i="34"/>
  <c r="C19" i="34"/>
  <c r="C9" i="34"/>
  <c r="F9" i="34"/>
  <c r="F29" i="34"/>
  <c r="F19" i="34"/>
  <c r="C7" i="28"/>
  <c r="C18" i="28"/>
  <c r="D18" i="28"/>
  <c r="D7" i="28"/>
  <c r="E18" i="28"/>
  <c r="E7" i="28"/>
  <c r="F18" i="28"/>
  <c r="F7" i="28"/>
  <c r="I7" i="28" s="1"/>
  <c r="K7" i="28" s="1"/>
  <c r="L7" i="28" s="1"/>
  <c r="M7" i="28" s="1"/>
  <c r="F7" i="36"/>
  <c r="F18" i="2"/>
  <c r="E7" i="36"/>
  <c r="E18" i="2"/>
  <c r="C7" i="36"/>
  <c r="C18" i="2"/>
  <c r="D7" i="36"/>
  <c r="D18" i="2"/>
  <c r="J7" i="31"/>
  <c r="J8" i="31" s="1"/>
  <c r="J9" i="31" s="1"/>
  <c r="K7" i="31"/>
  <c r="K8" i="31" s="1"/>
  <c r="K9" i="31" s="1"/>
  <c r="F8" i="31"/>
  <c r="F9" i="31" s="1"/>
  <c r="E8" i="31"/>
  <c r="E9" i="31" s="1"/>
  <c r="D8" i="31"/>
  <c r="D9" i="31" s="1"/>
  <c r="C8" i="31"/>
  <c r="C9" i="31" s="1"/>
  <c r="K24" i="31"/>
  <c r="N14" i="14"/>
  <c r="N15" i="14" s="1"/>
  <c r="N16" i="14" s="1"/>
  <c r="N17" i="14" s="1"/>
  <c r="D19" i="33"/>
  <c r="C8" i="4"/>
  <c r="K8" i="7"/>
  <c r="F24" i="31"/>
  <c r="E24" i="31"/>
  <c r="D24" i="31"/>
  <c r="C24" i="31"/>
  <c r="F8" i="4"/>
  <c r="F8" i="37" s="1"/>
  <c r="I8" i="37" s="1"/>
  <c r="J8" i="37" s="1"/>
  <c r="K8" i="37" s="1"/>
  <c r="L8" i="37" s="1"/>
  <c r="F19" i="25"/>
  <c r="E8" i="4"/>
  <c r="E8" i="37" s="1"/>
  <c r="E19" i="25"/>
  <c r="D8" i="4"/>
  <c r="D8" i="37" s="1"/>
  <c r="D19" i="25"/>
  <c r="C19" i="25"/>
  <c r="E14" i="14"/>
  <c r="F14" i="14"/>
  <c r="K5" i="6"/>
  <c r="K6" i="6" s="1"/>
  <c r="K7" i="6" s="1"/>
  <c r="K8" i="6" s="1"/>
  <c r="K9" i="6" s="1"/>
  <c r="J15" i="6"/>
  <c r="J16" i="6" s="1"/>
  <c r="I15" i="6"/>
  <c r="I16" i="6" s="1"/>
  <c r="I17" i="6" s="1"/>
  <c r="I18" i="6" s="1"/>
  <c r="E4" i="11"/>
  <c r="G15" i="14"/>
  <c r="D15" i="14"/>
  <c r="A15" i="14"/>
  <c r="A16" i="14" s="1"/>
  <c r="A17" i="14" s="1"/>
  <c r="A5" i="18"/>
  <c r="I6" i="15"/>
  <c r="K6" i="17"/>
  <c r="I6" i="30"/>
  <c r="I7" i="30" s="1"/>
  <c r="I8" i="30" s="1"/>
  <c r="I9" i="30" s="1"/>
  <c r="F14" i="7"/>
  <c r="J14" i="7"/>
  <c r="C9" i="4" l="1"/>
  <c r="C10" i="4" s="1"/>
  <c r="C8" i="37"/>
  <c r="C18" i="6"/>
  <c r="C40" i="7"/>
  <c r="D18" i="6"/>
  <c r="D40" i="7"/>
  <c r="F18" i="6"/>
  <c r="F40" i="7"/>
  <c r="E18" i="6"/>
  <c r="E40" i="7"/>
  <c r="C8" i="36"/>
  <c r="L15" i="6"/>
  <c r="K15" i="6"/>
  <c r="D19" i="28"/>
  <c r="D8" i="28"/>
  <c r="C19" i="2"/>
  <c r="C8" i="28"/>
  <c r="C19" i="28"/>
  <c r="E19" i="28"/>
  <c r="E8" i="28"/>
  <c r="C20" i="25"/>
  <c r="F8" i="28"/>
  <c r="I8" i="28" s="1"/>
  <c r="K8" i="28" s="1"/>
  <c r="L8" i="28" s="1"/>
  <c r="M8" i="28" s="1"/>
  <c r="F19" i="28"/>
  <c r="C20" i="2"/>
  <c r="C9" i="28"/>
  <c r="C20" i="28"/>
  <c r="D8" i="36"/>
  <c r="D19" i="2"/>
  <c r="E8" i="36"/>
  <c r="E19" i="2"/>
  <c r="F8" i="36"/>
  <c r="F19" i="2"/>
  <c r="D28" i="7"/>
  <c r="E28" i="7"/>
  <c r="F28" i="7"/>
  <c r="C28" i="7"/>
  <c r="C21" i="25"/>
  <c r="C9" i="36"/>
  <c r="F20" i="25"/>
  <c r="F9" i="4"/>
  <c r="F10" i="4" s="1"/>
  <c r="E20" i="25"/>
  <c r="E9" i="4"/>
  <c r="E10" i="4" s="1"/>
  <c r="D20" i="25"/>
  <c r="D9" i="4"/>
  <c r="D10" i="4" s="1"/>
  <c r="E15" i="14"/>
  <c r="E16" i="14" s="1"/>
  <c r="D16" i="14"/>
  <c r="G16" i="14"/>
  <c r="J6" i="11"/>
  <c r="K6" i="11" s="1"/>
  <c r="F15" i="14"/>
  <c r="B9" i="30"/>
  <c r="A9" i="30"/>
  <c r="B8" i="30"/>
  <c r="A8" i="30"/>
  <c r="B7" i="30"/>
  <c r="A7" i="30"/>
  <c r="B6" i="30"/>
  <c r="A6" i="30"/>
  <c r="B5" i="30"/>
  <c r="A5" i="30"/>
  <c r="F5" i="30"/>
  <c r="E5" i="30"/>
  <c r="D5" i="30"/>
  <c r="C5" i="30"/>
  <c r="O1" i="18"/>
  <c r="C21" i="11"/>
  <c r="E21" i="11"/>
  <c r="A17" i="16"/>
  <c r="K5" i="15"/>
  <c r="J15" i="7"/>
  <c r="J16" i="7" s="1"/>
  <c r="J17" i="7" s="1"/>
  <c r="E14" i="7"/>
  <c r="N1" i="14"/>
  <c r="A6" i="16"/>
  <c r="B19" i="16"/>
  <c r="M18" i="16"/>
  <c r="M19" i="16" s="1"/>
  <c r="M20" i="16" s="1"/>
  <c r="M21" i="16" s="1"/>
  <c r="J5" i="6"/>
  <c r="J6" i="6" s="1"/>
  <c r="J7" i="6" s="1"/>
  <c r="J8" i="6" s="1"/>
  <c r="J9" i="6" s="1"/>
  <c r="E4" i="7"/>
  <c r="C9" i="10" l="1"/>
  <c r="C10" i="37"/>
  <c r="F8" i="10"/>
  <c r="F9" i="37"/>
  <c r="I9" i="37" s="1"/>
  <c r="J9" i="37" s="1"/>
  <c r="K9" i="37" s="1"/>
  <c r="L9" i="37" s="1"/>
  <c r="D8" i="10"/>
  <c r="D9" i="37"/>
  <c r="E8" i="10"/>
  <c r="E9" i="37"/>
  <c r="C8" i="10"/>
  <c r="C9" i="37"/>
  <c r="K16" i="6"/>
  <c r="K17" i="6" s="1"/>
  <c r="K18" i="6" s="1"/>
  <c r="L16" i="6"/>
  <c r="L17" i="6" s="1"/>
  <c r="L18" i="6" s="1"/>
  <c r="F20" i="28"/>
  <c r="F9" i="28"/>
  <c r="I9" i="28" s="1"/>
  <c r="K9" i="28" s="1"/>
  <c r="L9" i="28" s="1"/>
  <c r="M9" i="28" s="1"/>
  <c r="C21" i="2"/>
  <c r="C10" i="28"/>
  <c r="C21" i="28"/>
  <c r="D20" i="28"/>
  <c r="D9" i="28"/>
  <c r="E20" i="28"/>
  <c r="E9" i="28"/>
  <c r="E9" i="36"/>
  <c r="E20" i="2"/>
  <c r="D9" i="36"/>
  <c r="D20" i="2"/>
  <c r="F9" i="36"/>
  <c r="F20" i="2"/>
  <c r="C22" i="25"/>
  <c r="C10" i="36"/>
  <c r="F21" i="25"/>
  <c r="E21" i="25"/>
  <c r="D21" i="25"/>
  <c r="D17" i="14"/>
  <c r="G17" i="14"/>
  <c r="E17" i="14"/>
  <c r="F16" i="14"/>
  <c r="F6" i="30"/>
  <c r="E6" i="30"/>
  <c r="D6" i="30"/>
  <c r="C6" i="30"/>
  <c r="F15" i="7"/>
  <c r="D21" i="11"/>
  <c r="D13" i="7"/>
  <c r="E5" i="7"/>
  <c r="D4" i="7"/>
  <c r="D9" i="10" l="1"/>
  <c r="D10" i="37"/>
  <c r="E9" i="10"/>
  <c r="E10" i="37"/>
  <c r="F9" i="10"/>
  <c r="F10" i="37"/>
  <c r="I10" i="37" s="1"/>
  <c r="J10" i="37" s="1"/>
  <c r="K10" i="37" s="1"/>
  <c r="L10" i="37" s="1"/>
  <c r="J7" i="11"/>
  <c r="K7" i="11" s="1"/>
  <c r="E21" i="2"/>
  <c r="E10" i="28"/>
  <c r="E21" i="28"/>
  <c r="F21" i="2"/>
  <c r="F21" i="28"/>
  <c r="F10" i="28"/>
  <c r="I10" i="28" s="1"/>
  <c r="K10" i="28" s="1"/>
  <c r="L10" i="28" s="1"/>
  <c r="M10" i="28" s="1"/>
  <c r="D21" i="2"/>
  <c r="D10" i="28"/>
  <c r="D21" i="28"/>
  <c r="E22" i="25"/>
  <c r="E10" i="36"/>
  <c r="F22" i="25"/>
  <c r="F10" i="36"/>
  <c r="D22" i="25"/>
  <c r="D10" i="36"/>
  <c r="F17" i="14"/>
  <c r="D14" i="7"/>
  <c r="C13" i="7"/>
  <c r="F16" i="7"/>
  <c r="F17" i="7" s="1"/>
  <c r="E15" i="7"/>
  <c r="E6" i="7"/>
  <c r="D5" i="7"/>
  <c r="C4" i="7"/>
  <c r="K15" i="18"/>
  <c r="K16" i="18" s="1"/>
  <c r="K17" i="18" s="1"/>
  <c r="K18" i="18" s="1"/>
  <c r="K19" i="18" s="1"/>
  <c r="I5" i="18"/>
  <c r="I6" i="18" s="1"/>
  <c r="I7" i="18" s="1"/>
  <c r="I8" i="18" s="1"/>
  <c r="I9" i="18" s="1"/>
  <c r="J5" i="7"/>
  <c r="J6" i="7" s="1"/>
  <c r="J7" i="7" s="1"/>
  <c r="J8" i="7" s="1"/>
  <c r="J5" i="18"/>
  <c r="J6" i="18" s="1"/>
  <c r="J7" i="18" s="1"/>
  <c r="J8" i="18" s="1"/>
  <c r="J9" i="18" s="1"/>
  <c r="J5" i="22"/>
  <c r="J6" i="22" s="1"/>
  <c r="J7" i="22" s="1"/>
  <c r="J8" i="22" s="1"/>
  <c r="J9" i="22" s="1"/>
  <c r="I5" i="22"/>
  <c r="I6" i="22" s="1"/>
  <c r="I7" i="22" s="1"/>
  <c r="I8" i="22" s="1"/>
  <c r="I9" i="22" s="1"/>
  <c r="P15" i="18"/>
  <c r="P16" i="18" s="1"/>
  <c r="P17" i="18" s="1"/>
  <c r="P18" i="18" s="1"/>
  <c r="B18" i="4"/>
  <c r="B33" i="30" s="1"/>
  <c r="A16" i="4"/>
  <c r="B16" i="4"/>
  <c r="B31" i="30" s="1"/>
  <c r="C16" i="4"/>
  <c r="C31" i="30" s="1"/>
  <c r="D16" i="4"/>
  <c r="D31" i="30" s="1"/>
  <c r="E16" i="4"/>
  <c r="E31" i="30" s="1"/>
  <c r="F16" i="4"/>
  <c r="F31" i="30" s="1"/>
  <c r="A9" i="16"/>
  <c r="J13" i="22"/>
  <c r="J14" i="22" s="1"/>
  <c r="J15" i="22" s="1"/>
  <c r="J16" i="22" s="1"/>
  <c r="J17" i="22" s="1"/>
  <c r="J18" i="22" s="1"/>
  <c r="C16" i="15"/>
  <c r="C6" i="16" s="1"/>
  <c r="D16" i="15"/>
  <c r="E16" i="15"/>
  <c r="E6" i="16" s="1"/>
  <c r="F16" i="15"/>
  <c r="F17" i="15" s="1"/>
  <c r="F18" i="15" s="1"/>
  <c r="D5" i="16"/>
  <c r="A4" i="12"/>
  <c r="L5" i="18"/>
  <c r="L6" i="18" s="1"/>
  <c r="L7" i="18" s="1"/>
  <c r="L8" i="18" s="1"/>
  <c r="L9" i="18" s="1"/>
  <c r="I21" i="16"/>
  <c r="L5" i="15"/>
  <c r="M5" i="15" s="1"/>
  <c r="F23" i="21"/>
  <c r="F14" i="13"/>
  <c r="I14" i="13" s="1"/>
  <c r="J14" i="13" s="1"/>
  <c r="E14" i="13"/>
  <c r="D14" i="13"/>
  <c r="C14" i="13"/>
  <c r="F22" i="11"/>
  <c r="E22" i="11"/>
  <c r="G5" i="14"/>
  <c r="G6" i="14" s="1"/>
  <c r="G7" i="14" s="1"/>
  <c r="G8" i="14" s="1"/>
  <c r="A15" i="13"/>
  <c r="B15" i="13"/>
  <c r="A16" i="13"/>
  <c r="B16" i="13"/>
  <c r="A17" i="13"/>
  <c r="B17" i="13"/>
  <c r="A18" i="13"/>
  <c r="B18" i="13"/>
  <c r="A19" i="13"/>
  <c r="B19" i="13"/>
  <c r="B14" i="13"/>
  <c r="A14" i="13"/>
  <c r="N1" i="13"/>
  <c r="F5" i="7"/>
  <c r="K7" i="17"/>
  <c r="K8" i="17" s="1"/>
  <c r="L6" i="17"/>
  <c r="L7" i="17" s="1"/>
  <c r="L8" i="17" s="1"/>
  <c r="J6" i="17"/>
  <c r="J7" i="17" s="1"/>
  <c r="J8" i="17" s="1"/>
  <c r="F7" i="17"/>
  <c r="F16" i="17" s="1"/>
  <c r="I14" i="22"/>
  <c r="I15" i="22" s="1"/>
  <c r="I16" i="22" s="1"/>
  <c r="I17" i="22" s="1"/>
  <c r="I18" i="22" s="1"/>
  <c r="O15" i="18"/>
  <c r="O16" i="18" s="1"/>
  <c r="O17" i="18" s="1"/>
  <c r="N15" i="18"/>
  <c r="N16" i="18" s="1"/>
  <c r="N17" i="18" s="1"/>
  <c r="N18" i="18" s="1"/>
  <c r="N19" i="18" s="1"/>
  <c r="M15" i="18"/>
  <c r="M16" i="18" s="1"/>
  <c r="M17" i="18" s="1"/>
  <c r="M18" i="18" s="1"/>
  <c r="M19" i="18" s="1"/>
  <c r="L15" i="18"/>
  <c r="L16" i="18" s="1"/>
  <c r="L17" i="18" s="1"/>
  <c r="L18" i="18" s="1"/>
  <c r="L19" i="18" s="1"/>
  <c r="J15" i="18"/>
  <c r="J16" i="18" s="1"/>
  <c r="J17" i="18" s="1"/>
  <c r="J18" i="18" s="1"/>
  <c r="J19" i="18" s="1"/>
  <c r="I15" i="18"/>
  <c r="I16" i="18" s="1"/>
  <c r="I17" i="18" s="1"/>
  <c r="I18" i="18" s="1"/>
  <c r="I19" i="18" s="1"/>
  <c r="K5" i="18"/>
  <c r="K6" i="18" s="1"/>
  <c r="K7" i="18" s="1"/>
  <c r="K8" i="18" s="1"/>
  <c r="K9" i="18" s="1"/>
  <c r="M5" i="18"/>
  <c r="M6" i="18" s="1"/>
  <c r="M7" i="18" s="1"/>
  <c r="M8" i="18" s="1"/>
  <c r="M9" i="18" s="1"/>
  <c r="N5" i="18"/>
  <c r="N6" i="18" s="1"/>
  <c r="N7" i="18" s="1"/>
  <c r="N8" i="18" s="1"/>
  <c r="N9" i="18" s="1"/>
  <c r="O5" i="18"/>
  <c r="O6" i="18" s="1"/>
  <c r="O7" i="18" s="1"/>
  <c r="O8" i="18" s="1"/>
  <c r="O9" i="18" s="1"/>
  <c r="A14" i="22"/>
  <c r="B14" i="22"/>
  <c r="A15" i="22"/>
  <c r="B15" i="22"/>
  <c r="A16" i="22"/>
  <c r="B16" i="22"/>
  <c r="A17" i="22"/>
  <c r="B17" i="22"/>
  <c r="A18" i="22"/>
  <c r="B18" i="22"/>
  <c r="F13" i="22"/>
  <c r="E13" i="22"/>
  <c r="D13" i="22"/>
  <c r="C13" i="22"/>
  <c r="B13" i="22"/>
  <c r="A13" i="22"/>
  <c r="A5" i="22"/>
  <c r="B5" i="22"/>
  <c r="A6" i="22"/>
  <c r="B6" i="22"/>
  <c r="A7" i="22"/>
  <c r="B7" i="22"/>
  <c r="A8" i="22"/>
  <c r="B8" i="22"/>
  <c r="A9" i="22"/>
  <c r="B9" i="22"/>
  <c r="F4" i="22"/>
  <c r="E4" i="22"/>
  <c r="D4" i="22"/>
  <c r="C4" i="22"/>
  <c r="B4" i="22"/>
  <c r="A15" i="18"/>
  <c r="B15" i="18"/>
  <c r="A16" i="18"/>
  <c r="B16" i="18"/>
  <c r="A17" i="18"/>
  <c r="B17" i="18"/>
  <c r="A18" i="18"/>
  <c r="B18" i="18"/>
  <c r="A19" i="18"/>
  <c r="B19" i="18"/>
  <c r="F14" i="18"/>
  <c r="E14" i="18"/>
  <c r="D14" i="18"/>
  <c r="C14" i="18"/>
  <c r="B14" i="18"/>
  <c r="A14" i="18"/>
  <c r="B5" i="18"/>
  <c r="B6" i="18"/>
  <c r="B7" i="18"/>
  <c r="B8" i="18"/>
  <c r="B9" i="18"/>
  <c r="A6" i="18"/>
  <c r="A7" i="18"/>
  <c r="A8" i="18"/>
  <c r="A9" i="18"/>
  <c r="F4" i="18"/>
  <c r="E4" i="18"/>
  <c r="D4" i="18"/>
  <c r="C4" i="18"/>
  <c r="B4" i="18"/>
  <c r="F5" i="6"/>
  <c r="E5" i="6"/>
  <c r="D5" i="6"/>
  <c r="D6" i="6" s="1"/>
  <c r="C5" i="6"/>
  <c r="A15" i="12"/>
  <c r="B15" i="12"/>
  <c r="A16" i="12"/>
  <c r="B16" i="12"/>
  <c r="A17" i="12"/>
  <c r="B17" i="12"/>
  <c r="A18" i="12"/>
  <c r="B18" i="12"/>
  <c r="A19" i="12"/>
  <c r="B19" i="12"/>
  <c r="A5" i="12"/>
  <c r="B5" i="12"/>
  <c r="A6" i="12"/>
  <c r="B6" i="12"/>
  <c r="A7" i="12"/>
  <c r="B7" i="12"/>
  <c r="A8" i="12"/>
  <c r="B8" i="12"/>
  <c r="A9" i="12"/>
  <c r="B9" i="12"/>
  <c r="B5" i="13"/>
  <c r="B6" i="13"/>
  <c r="B7" i="13"/>
  <c r="B8" i="13"/>
  <c r="B9" i="13"/>
  <c r="A5" i="13"/>
  <c r="A6" i="13"/>
  <c r="A7" i="13"/>
  <c r="A8" i="13"/>
  <c r="A9" i="13"/>
  <c r="A4" i="22"/>
  <c r="A4" i="18"/>
  <c r="A17" i="4"/>
  <c r="B17" i="4"/>
  <c r="B32" i="30" s="1"/>
  <c r="A33" i="30"/>
  <c r="A19" i="4"/>
  <c r="A34" i="30" s="1"/>
  <c r="B19" i="4"/>
  <c r="B34" i="30" s="1"/>
  <c r="A20" i="4"/>
  <c r="A35" i="30" s="1"/>
  <c r="B20" i="4"/>
  <c r="B35" i="30" s="1"/>
  <c r="A21" i="4"/>
  <c r="B21" i="4"/>
  <c r="B8" i="15"/>
  <c r="A8" i="15"/>
  <c r="A6" i="15"/>
  <c r="B6" i="15"/>
  <c r="A7" i="15"/>
  <c r="A5" i="15"/>
  <c r="A4" i="13"/>
  <c r="A14" i="12"/>
  <c r="J16" i="15"/>
  <c r="J17" i="15" s="1"/>
  <c r="L1" i="17"/>
  <c r="L18" i="16"/>
  <c r="L19" i="16" s="1"/>
  <c r="L20" i="16" s="1"/>
  <c r="L21" i="16" s="1"/>
  <c r="K18" i="16"/>
  <c r="K19" i="16" s="1"/>
  <c r="K20" i="16" s="1"/>
  <c r="K21" i="16" s="1"/>
  <c r="J18" i="16"/>
  <c r="J19" i="16" s="1"/>
  <c r="J20" i="16" s="1"/>
  <c r="J21" i="16" s="1"/>
  <c r="B5" i="16"/>
  <c r="B7" i="16"/>
  <c r="A18" i="16"/>
  <c r="J6" i="15"/>
  <c r="I7" i="15"/>
  <c r="I8" i="15" s="1"/>
  <c r="B17" i="16"/>
  <c r="A19" i="16"/>
  <c r="A20" i="16"/>
  <c r="B20" i="16"/>
  <c r="A21" i="16"/>
  <c r="B21" i="16"/>
  <c r="B16" i="16"/>
  <c r="A16" i="16"/>
  <c r="B6" i="16"/>
  <c r="A8" i="16"/>
  <c r="B8" i="16"/>
  <c r="B9" i="16"/>
  <c r="A10" i="16"/>
  <c r="B10" i="16"/>
  <c r="A5" i="16"/>
  <c r="B10" i="15"/>
  <c r="A10" i="15"/>
  <c r="B9" i="15"/>
  <c r="A9" i="15"/>
  <c r="B7" i="15"/>
  <c r="B5" i="15"/>
  <c r="B4" i="13"/>
  <c r="B14" i="12"/>
  <c r="F4" i="12"/>
  <c r="B4" i="12"/>
  <c r="O1" i="15"/>
  <c r="M1" i="6"/>
  <c r="B18" i="16"/>
  <c r="A7" i="16"/>
  <c r="F14" i="12"/>
  <c r="I14" i="12" s="1"/>
  <c r="J14" i="12" s="1"/>
  <c r="K14" i="12" s="1"/>
  <c r="F5" i="15"/>
  <c r="E5" i="15"/>
  <c r="E4" i="13"/>
  <c r="E14" i="12"/>
  <c r="E4" i="12"/>
  <c r="D14" i="12"/>
  <c r="C5" i="15"/>
  <c r="C4" i="13"/>
  <c r="C4" i="12"/>
  <c r="C14" i="12"/>
  <c r="D5" i="15"/>
  <c r="D4" i="13"/>
  <c r="D4" i="12"/>
  <c r="F4" i="13"/>
  <c r="I4" i="13" s="1"/>
  <c r="J4" i="13" s="1"/>
  <c r="C5" i="16"/>
  <c r="K6" i="15"/>
  <c r="K7" i="15" s="1"/>
  <c r="K8" i="15" s="1"/>
  <c r="K9" i="15" s="1"/>
  <c r="K10" i="15" s="1"/>
  <c r="J4" i="12" l="1"/>
  <c r="I4" i="12"/>
  <c r="J8" i="11"/>
  <c r="K8" i="11" s="1"/>
  <c r="A32" i="30"/>
  <c r="A17" i="2"/>
  <c r="A31" i="30"/>
  <c r="A16" i="2"/>
  <c r="J15" i="12"/>
  <c r="J16" i="12" s="1"/>
  <c r="J17" i="12" s="1"/>
  <c r="J18" i="12" s="1"/>
  <c r="J19" i="12" s="1"/>
  <c r="M15" i="6"/>
  <c r="J18" i="15"/>
  <c r="J19" i="15" s="1"/>
  <c r="J20" i="15" s="1"/>
  <c r="C14" i="7"/>
  <c r="J7" i="15"/>
  <c r="J8" i="15" s="1"/>
  <c r="J9" i="15" s="1"/>
  <c r="J10" i="15" s="1"/>
  <c r="D15" i="7"/>
  <c r="E16" i="7"/>
  <c r="E17" i="7" s="1"/>
  <c r="K4" i="13"/>
  <c r="L4" i="13" s="1"/>
  <c r="K14" i="13"/>
  <c r="L14" i="13" s="1"/>
  <c r="M14" i="13" s="1"/>
  <c r="M15" i="13" s="1"/>
  <c r="M16" i="13" s="1"/>
  <c r="M17" i="13" s="1"/>
  <c r="M18" i="13" s="1"/>
  <c r="M19" i="13" s="1"/>
  <c r="E23" i="11"/>
  <c r="F23" i="11"/>
  <c r="L23" i="11" s="1"/>
  <c r="I9" i="15"/>
  <c r="I10" i="15" s="1"/>
  <c r="D6" i="7"/>
  <c r="E7" i="7"/>
  <c r="E8" i="7" s="1"/>
  <c r="J17" i="6"/>
  <c r="J18" i="6" s="1"/>
  <c r="C5" i="7"/>
  <c r="F13" i="21"/>
  <c r="C7" i="17"/>
  <c r="C16" i="17" s="1"/>
  <c r="E7" i="17"/>
  <c r="E16" i="17" s="1"/>
  <c r="D7" i="17"/>
  <c r="D16" i="17" s="1"/>
  <c r="F5" i="14"/>
  <c r="F6" i="14" s="1"/>
  <c r="F7" i="14" s="1"/>
  <c r="F8" i="14" s="1"/>
  <c r="P19" i="18"/>
  <c r="E13" i="21"/>
  <c r="E17" i="4"/>
  <c r="E32" i="30" s="1"/>
  <c r="D16" i="16"/>
  <c r="C16" i="16"/>
  <c r="D17" i="15"/>
  <c r="F16" i="16"/>
  <c r="E16" i="16"/>
  <c r="E5" i="16"/>
  <c r="F5" i="16"/>
  <c r="C6" i="15"/>
  <c r="F6" i="7"/>
  <c r="L5" i="6"/>
  <c r="L6" i="6" s="1"/>
  <c r="L7" i="6" s="1"/>
  <c r="L8" i="6" s="1"/>
  <c r="L9" i="6" s="1"/>
  <c r="D6" i="15"/>
  <c r="F17" i="16"/>
  <c r="F24" i="21"/>
  <c r="I15" i="12"/>
  <c r="I16" i="12" s="1"/>
  <c r="I17" i="12" s="1"/>
  <c r="I18" i="12" s="1"/>
  <c r="I19" i="12" s="1"/>
  <c r="I5" i="13"/>
  <c r="I6" i="13" s="1"/>
  <c r="I7" i="13" s="1"/>
  <c r="I8" i="13" s="1"/>
  <c r="I9" i="13" s="1"/>
  <c r="C17" i="16"/>
  <c r="E6" i="15"/>
  <c r="F17" i="4"/>
  <c r="F32" i="30" s="1"/>
  <c r="K5" i="14"/>
  <c r="K6" i="14" s="1"/>
  <c r="K7" i="14" s="1"/>
  <c r="K8" i="14" s="1"/>
  <c r="F6" i="15"/>
  <c r="C17" i="4"/>
  <c r="C32" i="30" s="1"/>
  <c r="M5" i="14"/>
  <c r="M6" i="14" s="1"/>
  <c r="M7" i="14" s="1"/>
  <c r="M8" i="14" s="1"/>
  <c r="D17" i="4"/>
  <c r="D32" i="30" s="1"/>
  <c r="L5" i="14"/>
  <c r="L6" i="14" s="1"/>
  <c r="L7" i="14" s="1"/>
  <c r="L8" i="14" s="1"/>
  <c r="L6" i="15"/>
  <c r="L7" i="15" s="1"/>
  <c r="L8" i="15" s="1"/>
  <c r="L9" i="15" s="1"/>
  <c r="L10" i="15" s="1"/>
  <c r="N5" i="15"/>
  <c r="M6" i="15"/>
  <c r="M7" i="15" s="1"/>
  <c r="M8" i="15" s="1"/>
  <c r="M9" i="15" s="1"/>
  <c r="M10" i="15" s="1"/>
  <c r="F15" i="13"/>
  <c r="F5" i="13"/>
  <c r="F15" i="12"/>
  <c r="F5" i="12"/>
  <c r="E15" i="13"/>
  <c r="E5" i="13"/>
  <c r="E15" i="12"/>
  <c r="E5" i="12"/>
  <c r="D15" i="13"/>
  <c r="D5" i="13"/>
  <c r="D15" i="12"/>
  <c r="D5" i="12"/>
  <c r="C15" i="13"/>
  <c r="C5" i="13"/>
  <c r="C15" i="12"/>
  <c r="C5" i="12"/>
  <c r="C22" i="11"/>
  <c r="D22" i="11"/>
  <c r="C17" i="15"/>
  <c r="C18" i="15" s="1"/>
  <c r="E17" i="16"/>
  <c r="E17" i="15"/>
  <c r="E18" i="15" s="1"/>
  <c r="E19" i="15" s="1"/>
  <c r="F18" i="16"/>
  <c r="F7" i="16"/>
  <c r="F6" i="16"/>
  <c r="O18" i="18"/>
  <c r="O19" i="18" s="1"/>
  <c r="F14" i="22"/>
  <c r="F5" i="22"/>
  <c r="F15" i="18"/>
  <c r="F5" i="18"/>
  <c r="F6" i="6"/>
  <c r="E14" i="22"/>
  <c r="E5" i="22"/>
  <c r="E15" i="18"/>
  <c r="E5" i="18"/>
  <c r="E6" i="6"/>
  <c r="D14" i="22"/>
  <c r="D5" i="22"/>
  <c r="D15" i="18"/>
  <c r="D5" i="18"/>
  <c r="C14" i="22"/>
  <c r="C5" i="22"/>
  <c r="C15" i="18"/>
  <c r="C5" i="18"/>
  <c r="C6" i="6"/>
  <c r="J5" i="12" l="1"/>
  <c r="J6" i="12" s="1"/>
  <c r="J7" i="12" s="1"/>
  <c r="J8" i="12" s="1"/>
  <c r="J9" i="12" s="1"/>
  <c r="K4" i="12"/>
  <c r="L4" i="12" s="1"/>
  <c r="M4" i="12" s="1"/>
  <c r="M16" i="6"/>
  <c r="M17" i="6" s="1"/>
  <c r="M18" i="6" s="1"/>
  <c r="D18" i="16"/>
  <c r="D18" i="15"/>
  <c r="D19" i="16" s="1"/>
  <c r="I5" i="12"/>
  <c r="I6" i="12" s="1"/>
  <c r="I7" i="12" s="1"/>
  <c r="I8" i="12" s="1"/>
  <c r="I9" i="12" s="1"/>
  <c r="M5" i="7"/>
  <c r="M6" i="7" s="1"/>
  <c r="M7" i="7" s="1"/>
  <c r="M8" i="7" s="1"/>
  <c r="I15" i="13"/>
  <c r="I16" i="13" s="1"/>
  <c r="I17" i="13" s="1"/>
  <c r="I18" i="13" s="1"/>
  <c r="I19" i="13" s="1"/>
  <c r="F7" i="30"/>
  <c r="E7" i="30"/>
  <c r="D7" i="30"/>
  <c r="C7" i="30"/>
  <c r="C15" i="7"/>
  <c r="D16" i="7"/>
  <c r="D17" i="7" s="1"/>
  <c r="D23" i="11"/>
  <c r="C23" i="11"/>
  <c r="C6" i="7"/>
  <c r="D7" i="7"/>
  <c r="D8" i="7" s="1"/>
  <c r="F7" i="7"/>
  <c r="F8" i="7" s="1"/>
  <c r="F16" i="13"/>
  <c r="E14" i="21"/>
  <c r="E23" i="21"/>
  <c r="J15" i="13"/>
  <c r="J16" i="13" s="1"/>
  <c r="J17" i="13" s="1"/>
  <c r="J18" i="13" s="1"/>
  <c r="J19" i="13" s="1"/>
  <c r="E6" i="12"/>
  <c r="E16" i="12"/>
  <c r="F7" i="15"/>
  <c r="F18" i="4"/>
  <c r="F33" i="30" s="1"/>
  <c r="F6" i="12"/>
  <c r="E18" i="4"/>
  <c r="E33" i="30" s="1"/>
  <c r="F16" i="12"/>
  <c r="F25" i="21"/>
  <c r="E16" i="13"/>
  <c r="F6" i="13"/>
  <c r="D8" i="17"/>
  <c r="D17" i="17" s="1"/>
  <c r="E8" i="17"/>
  <c r="E17" i="17" s="1"/>
  <c r="F8" i="17"/>
  <c r="F17" i="17" s="1"/>
  <c r="C8" i="17"/>
  <c r="C17" i="17" s="1"/>
  <c r="E7" i="15"/>
  <c r="D7" i="16"/>
  <c r="D6" i="16"/>
  <c r="D17" i="16"/>
  <c r="F14" i="21"/>
  <c r="E6" i="13"/>
  <c r="J5" i="13"/>
  <c r="J6" i="13" s="1"/>
  <c r="J7" i="13" s="1"/>
  <c r="J8" i="13" s="1"/>
  <c r="J9" i="13" s="1"/>
  <c r="K5" i="12"/>
  <c r="K6" i="12" s="1"/>
  <c r="K7" i="12" s="1"/>
  <c r="K8" i="12" s="1"/>
  <c r="K9" i="12" s="1"/>
  <c r="O5" i="15"/>
  <c r="O6" i="15" s="1"/>
  <c r="O7" i="15" s="1"/>
  <c r="O8" i="15" s="1"/>
  <c r="O9" i="15" s="1"/>
  <c r="O10" i="15" s="1"/>
  <c r="N6" i="15"/>
  <c r="N7" i="15" s="1"/>
  <c r="N8" i="15" s="1"/>
  <c r="N9" i="15" s="1"/>
  <c r="N10" i="15" s="1"/>
  <c r="C16" i="13"/>
  <c r="C6" i="13"/>
  <c r="C16" i="12"/>
  <c r="C6" i="12"/>
  <c r="D16" i="13"/>
  <c r="D6" i="13"/>
  <c r="D16" i="12"/>
  <c r="D6" i="12"/>
  <c r="M16" i="15"/>
  <c r="C18" i="16"/>
  <c r="C7" i="16"/>
  <c r="E18" i="16"/>
  <c r="E7" i="16"/>
  <c r="F19" i="15"/>
  <c r="F8" i="16"/>
  <c r="F19" i="16"/>
  <c r="D18" i="4"/>
  <c r="D33" i="30" s="1"/>
  <c r="D7" i="15"/>
  <c r="C18" i="4"/>
  <c r="C33" i="30" s="1"/>
  <c r="C7" i="15"/>
  <c r="K15" i="13"/>
  <c r="K16" i="13" s="1"/>
  <c r="K17" i="13" s="1"/>
  <c r="K18" i="13" s="1"/>
  <c r="K19" i="13" s="1"/>
  <c r="F15" i="22"/>
  <c r="F6" i="22"/>
  <c r="F16" i="18"/>
  <c r="F6" i="18"/>
  <c r="F7" i="6"/>
  <c r="E15" i="22"/>
  <c r="E6" i="22"/>
  <c r="E16" i="18"/>
  <c r="E6" i="18"/>
  <c r="E7" i="6"/>
  <c r="D15" i="22"/>
  <c r="D6" i="22"/>
  <c r="D16" i="18"/>
  <c r="D6" i="18"/>
  <c r="D7" i="6"/>
  <c r="C15" i="22"/>
  <c r="C6" i="22"/>
  <c r="C16" i="18"/>
  <c r="C6" i="18"/>
  <c r="C7" i="6"/>
  <c r="M19" i="15" l="1"/>
  <c r="M20" i="15" s="1"/>
  <c r="F20" i="15"/>
  <c r="F20" i="16"/>
  <c r="F8" i="30"/>
  <c r="E8" i="30"/>
  <c r="D8" i="30"/>
  <c r="C8" i="30"/>
  <c r="C16" i="7"/>
  <c r="C17" i="7" s="1"/>
  <c r="E7" i="13"/>
  <c r="E26" i="21"/>
  <c r="C7" i="7"/>
  <c r="C8" i="7" s="1"/>
  <c r="E17" i="12"/>
  <c r="C23" i="21"/>
  <c r="C13" i="21"/>
  <c r="E8" i="15"/>
  <c r="E17" i="13"/>
  <c r="E15" i="21"/>
  <c r="D23" i="21"/>
  <c r="D13" i="21"/>
  <c r="E24" i="21"/>
  <c r="E7" i="12"/>
  <c r="E19" i="4"/>
  <c r="E34" i="30" s="1"/>
  <c r="E25" i="21"/>
  <c r="F15" i="21"/>
  <c r="F8" i="15"/>
  <c r="F19" i="4"/>
  <c r="F34" i="30" s="1"/>
  <c r="F17" i="13"/>
  <c r="F7" i="13"/>
  <c r="F17" i="12"/>
  <c r="F7" i="12"/>
  <c r="D8" i="16"/>
  <c r="D19" i="15"/>
  <c r="E8" i="12"/>
  <c r="K15" i="12"/>
  <c r="K16" i="12" s="1"/>
  <c r="K17" i="12" s="1"/>
  <c r="K18" i="12" s="1"/>
  <c r="K19" i="12" s="1"/>
  <c r="L5" i="12"/>
  <c r="L6" i="12" s="1"/>
  <c r="L7" i="12" s="1"/>
  <c r="L8" i="12" s="1"/>
  <c r="L9" i="12" s="1"/>
  <c r="M5" i="12"/>
  <c r="M6" i="12" s="1"/>
  <c r="M7" i="12" s="1"/>
  <c r="M8" i="12" s="1"/>
  <c r="M9" i="12" s="1"/>
  <c r="K5" i="13"/>
  <c r="K6" i="13" s="1"/>
  <c r="K7" i="13" s="1"/>
  <c r="K8" i="13" s="1"/>
  <c r="K9" i="13" s="1"/>
  <c r="C17" i="13"/>
  <c r="C7" i="13"/>
  <c r="C17" i="12"/>
  <c r="C7" i="12"/>
  <c r="D17" i="13"/>
  <c r="D7" i="13"/>
  <c r="D17" i="12"/>
  <c r="D7" i="12"/>
  <c r="C19" i="16"/>
  <c r="C8" i="16"/>
  <c r="C19" i="15"/>
  <c r="C20" i="15" s="1"/>
  <c r="E8" i="16"/>
  <c r="E19" i="16"/>
  <c r="F9" i="16"/>
  <c r="D19" i="4"/>
  <c r="D34" i="30" s="1"/>
  <c r="D8" i="15"/>
  <c r="C19" i="4"/>
  <c r="C34" i="30" s="1"/>
  <c r="C8" i="15"/>
  <c r="L15" i="13"/>
  <c r="L16" i="13" s="1"/>
  <c r="L17" i="13" s="1"/>
  <c r="L18" i="13" s="1"/>
  <c r="L19" i="13" s="1"/>
  <c r="F16" i="22"/>
  <c r="F7" i="22"/>
  <c r="F17" i="18"/>
  <c r="F7" i="18"/>
  <c r="F8" i="6"/>
  <c r="E16" i="22"/>
  <c r="E7" i="22"/>
  <c r="E17" i="18"/>
  <c r="E7" i="18"/>
  <c r="E8" i="6"/>
  <c r="D16" i="22"/>
  <c r="D7" i="22"/>
  <c r="D17" i="18"/>
  <c r="D7" i="18"/>
  <c r="D8" i="6"/>
  <c r="C16" i="22"/>
  <c r="C7" i="22"/>
  <c r="C17" i="18"/>
  <c r="C7" i="18"/>
  <c r="C8" i="6"/>
  <c r="C9" i="6" s="1"/>
  <c r="C20" i="16" l="1"/>
  <c r="D20" i="15"/>
  <c r="D10" i="16" s="1"/>
  <c r="D20" i="16"/>
  <c r="E20" i="15"/>
  <c r="E20" i="16"/>
  <c r="E16" i="21"/>
  <c r="E20" i="4"/>
  <c r="E35" i="30" s="1"/>
  <c r="E18" i="12"/>
  <c r="E8" i="13"/>
  <c r="F9" i="30"/>
  <c r="E9" i="30"/>
  <c r="D9" i="30"/>
  <c r="C9" i="30"/>
  <c r="D26" i="21"/>
  <c r="C26" i="21"/>
  <c r="D9" i="6"/>
  <c r="E18" i="13"/>
  <c r="E9" i="15"/>
  <c r="F27" i="21"/>
  <c r="F17" i="21"/>
  <c r="D14" i="21"/>
  <c r="D24" i="21"/>
  <c r="D15" i="21"/>
  <c r="C15" i="21"/>
  <c r="D25" i="21"/>
  <c r="C25" i="21"/>
  <c r="C24" i="21"/>
  <c r="C14" i="21"/>
  <c r="F18" i="13"/>
  <c r="F18" i="12"/>
  <c r="F20" i="4"/>
  <c r="F35" i="30" s="1"/>
  <c r="F8" i="12"/>
  <c r="F8" i="13"/>
  <c r="F9" i="15"/>
  <c r="F26" i="21"/>
  <c r="F16" i="21"/>
  <c r="D9" i="16"/>
  <c r="M4" i="13"/>
  <c r="N4" i="13" s="1"/>
  <c r="L5" i="13"/>
  <c r="L6" i="13" s="1"/>
  <c r="L7" i="13" s="1"/>
  <c r="L8" i="13" s="1"/>
  <c r="L9" i="13" s="1"/>
  <c r="C18" i="13"/>
  <c r="C8" i="13"/>
  <c r="C18" i="12"/>
  <c r="C8" i="12"/>
  <c r="D18" i="13"/>
  <c r="D8" i="13"/>
  <c r="D18" i="12"/>
  <c r="D8" i="12"/>
  <c r="C9" i="16"/>
  <c r="E9" i="16"/>
  <c r="F21" i="16"/>
  <c r="F10" i="16"/>
  <c r="D9" i="15"/>
  <c r="D20" i="4"/>
  <c r="D35" i="30" s="1"/>
  <c r="C9" i="15"/>
  <c r="C20" i="4"/>
  <c r="C35" i="30" s="1"/>
  <c r="F18" i="18"/>
  <c r="F17" i="22"/>
  <c r="F8" i="22"/>
  <c r="F8" i="18"/>
  <c r="F9" i="6"/>
  <c r="E17" i="22"/>
  <c r="E8" i="22"/>
  <c r="E18" i="18"/>
  <c r="E8" i="18"/>
  <c r="E9" i="6"/>
  <c r="D17" i="22"/>
  <c r="D8" i="22"/>
  <c r="D18" i="18"/>
  <c r="D8" i="18"/>
  <c r="C17" i="22"/>
  <c r="C8" i="22"/>
  <c r="C18" i="18"/>
  <c r="C8" i="18"/>
  <c r="D21" i="16" l="1"/>
  <c r="E19" i="12"/>
  <c r="E19" i="13"/>
  <c r="E21" i="4"/>
  <c r="E10" i="15"/>
  <c r="E9" i="12"/>
  <c r="E9" i="13"/>
  <c r="D16" i="21"/>
  <c r="C16" i="21"/>
  <c r="E17" i="21"/>
  <c r="E27" i="21"/>
  <c r="C17" i="21"/>
  <c r="C27" i="21"/>
  <c r="D17" i="21"/>
  <c r="D27" i="21"/>
  <c r="F19" i="13"/>
  <c r="F9" i="13"/>
  <c r="F19" i="12"/>
  <c r="F9" i="12"/>
  <c r="F21" i="4"/>
  <c r="F10" i="15"/>
  <c r="M5" i="13"/>
  <c r="N5" i="13"/>
  <c r="N6" i="13" s="1"/>
  <c r="N7" i="13" s="1"/>
  <c r="N8" i="13" s="1"/>
  <c r="N9" i="13" s="1"/>
  <c r="C19" i="13"/>
  <c r="C9" i="13"/>
  <c r="C19" i="12"/>
  <c r="C9" i="12"/>
  <c r="D19" i="13"/>
  <c r="D9" i="13"/>
  <c r="D19" i="12"/>
  <c r="D9" i="12"/>
  <c r="C21" i="16"/>
  <c r="C10" i="16"/>
  <c r="E10" i="16"/>
  <c r="E21" i="16"/>
  <c r="D21" i="4"/>
  <c r="D10" i="15"/>
  <c r="C21" i="4"/>
  <c r="C10" i="15"/>
  <c r="F18" i="22"/>
  <c r="F9" i="22"/>
  <c r="F19" i="18"/>
  <c r="F9" i="18"/>
  <c r="E18" i="22"/>
  <c r="E9" i="22"/>
  <c r="E19" i="18"/>
  <c r="E9" i="18"/>
  <c r="D18" i="22"/>
  <c r="D9" i="22"/>
  <c r="D19" i="18"/>
  <c r="D9" i="18"/>
  <c r="C18" i="22"/>
  <c r="C9" i="22"/>
  <c r="C19" i="18"/>
  <c r="C9" i="18"/>
  <c r="M6" i="13" l="1"/>
  <c r="M7" i="13" l="1"/>
  <c r="M8" i="13" l="1"/>
  <c r="M9" i="13" l="1"/>
</calcChain>
</file>

<file path=xl/sharedStrings.xml><?xml version="1.0" encoding="utf-8"?>
<sst xmlns="http://schemas.openxmlformats.org/spreadsheetml/2006/main" count="1788" uniqueCount="682">
  <si>
    <t xml:space="preserve">
</t>
  </si>
  <si>
    <t>Qingdao Vessel Schedule ---2024</t>
  </si>
  <si>
    <t>Please Click the "Button" to navigate to the Reference Sheet.</t>
  </si>
  <si>
    <t>SILK+SHOGUN+CONDOR+GRIFFIN</t>
  </si>
  <si>
    <t>MAPLE+ROSE+EAGLE</t>
  </si>
  <si>
    <t>LION+ALBATROSS+AUSTRALIA EXPRESS-EUR</t>
  </si>
  <si>
    <t>ORIENT_SERVICE</t>
  </si>
  <si>
    <t>JADE+TIGER</t>
  </si>
  <si>
    <t>EMPIRE+EMERALD</t>
  </si>
  <si>
    <t>PHOENIX</t>
  </si>
  <si>
    <t>LONE STAR EXPRESS+AMBERJACK</t>
  </si>
  <si>
    <t>INGWE+AFRICA EXPRESS</t>
  </si>
  <si>
    <t>PELICAN</t>
    <phoneticPr fontId="30" type="noConversion"/>
  </si>
  <si>
    <t>FALCON+ORCHID</t>
  </si>
  <si>
    <t>IPANEMA+AZTEC</t>
  </si>
  <si>
    <t>NEW WALLABY+CAPRICORN+KIWI EXPRESS</t>
  </si>
  <si>
    <t>ANDES+INCA</t>
  </si>
  <si>
    <t>SWAN</t>
  </si>
  <si>
    <t>M/V</t>
  </si>
  <si>
    <t>VOY</t>
  </si>
  <si>
    <t>QINGDAO</t>
  </si>
  <si>
    <t>2ND VSL</t>
  </si>
  <si>
    <t>ETD T/S PORT</t>
  </si>
  <si>
    <t>LE HAVRE</t>
  </si>
  <si>
    <t>GOTEBORG</t>
  </si>
  <si>
    <t>AARHUS</t>
  </si>
  <si>
    <t>COLOMBO</t>
  </si>
  <si>
    <t>LONDON GATEWAY</t>
  </si>
  <si>
    <t>FELIXSTOWE</t>
  </si>
  <si>
    <t>ANTWERP</t>
  </si>
  <si>
    <t>HAMBURG</t>
  </si>
  <si>
    <t>GDYNIA</t>
  </si>
  <si>
    <t>KLAIPEDA</t>
  </si>
  <si>
    <t>CY/CUT</t>
  </si>
  <si>
    <t>Clear Customs-Cut</t>
  </si>
  <si>
    <t>ETA</t>
  </si>
  <si>
    <t>ETD</t>
  </si>
  <si>
    <t>MSC KATRINA</t>
  </si>
  <si>
    <t>Direct Call</t>
  </si>
  <si>
    <t>MSC FLAVIA</t>
  </si>
  <si>
    <t>GS508W</t>
  </si>
  <si>
    <t>MSC MARTINA MARIA</t>
  </si>
  <si>
    <t>GS509W</t>
  </si>
  <si>
    <t>MSC NAPOLI</t>
  </si>
  <si>
    <t>GS510W</t>
  </si>
  <si>
    <t>MSC ORION</t>
  </si>
  <si>
    <t>GS511W</t>
  </si>
  <si>
    <t>ALBATROSS</t>
  </si>
  <si>
    <t>LONDON GATEWAY PORT</t>
  </si>
  <si>
    <t>BREMERHAVEN</t>
  </si>
  <si>
    <t>TBN</t>
  </si>
  <si>
    <t>MSC SVEVA</t>
  </si>
  <si>
    <t>GA507W</t>
  </si>
  <si>
    <t>MSC INGY</t>
  </si>
  <si>
    <t>GA508W</t>
  </si>
  <si>
    <t>MSC RIFAYA</t>
  </si>
  <si>
    <t>GA509W</t>
  </si>
  <si>
    <t>MSC ERICA</t>
  </si>
  <si>
    <t>GA510W</t>
  </si>
  <si>
    <t xml:space="preserve">The Carrier shall make reasonable efforts to adhere to the schedules provided above. However, all times provided for estimated time of departure (ETD), estimated time of arrival (ETA), and any transshipment (T/S) schedules are for reference purposes only and do not constitute any commitment </t>
  </si>
  <si>
    <t xml:space="preserve">by the Carrier regarding the transportation duration or delivery time. The schedules are subject to change at the Carrier’s discretion and may be affected by factors beyond its control, including but not limited to adverse weather conditions, port delays, strikes, mechanical issues, or other </t>
  </si>
  <si>
    <t>unforeseen events. The Carrier does not accept responsibility for any adjustments or changes to the schedule arising from such conditions.</t>
  </si>
  <si>
    <r>
      <rPr>
        <i/>
        <sz val="11"/>
        <color rgb="FF000000"/>
        <rFont val="DengXian"/>
      </rPr>
      <t>承运人应尽合理努力遵循上述船期。但是，所有提供的预计出发时间</t>
    </r>
    <r>
      <rPr>
        <i/>
        <sz val="11"/>
        <color rgb="FF000000"/>
        <rFont val="Aptos"/>
        <family val="2"/>
      </rPr>
      <t xml:space="preserve"> (ETD)</t>
    </r>
    <r>
      <rPr>
        <i/>
        <sz val="11"/>
        <color rgb="FF000000"/>
        <rFont val="DengXian"/>
      </rPr>
      <t>、预计到达时间</t>
    </r>
    <r>
      <rPr>
        <i/>
        <sz val="11"/>
        <color rgb="FF000000"/>
        <rFont val="Aptos"/>
        <family val="2"/>
      </rPr>
      <t xml:space="preserve"> (ETA) </t>
    </r>
    <r>
      <rPr>
        <i/>
        <sz val="11"/>
        <color rgb="FF000000"/>
        <rFont val="DengXian"/>
      </rPr>
      <t>和任何转运</t>
    </r>
    <r>
      <rPr>
        <i/>
        <sz val="11"/>
        <color rgb="FF000000"/>
        <rFont val="Aptos"/>
        <family val="2"/>
      </rPr>
      <t xml:space="preserve"> (T/S) </t>
    </r>
    <r>
      <rPr>
        <i/>
        <sz val="11"/>
        <color rgb="FF000000"/>
        <rFont val="DengXian"/>
      </rPr>
      <t>船期表仅供参考，并不构成承运人对运输期限或交货时间的任何承诺。承运人可自行决定更改船期表，并且船期表可能受承运人无法控制的因素影响，</t>
    </r>
  </si>
  <si>
    <t>包括但不限于恶劣天气条件、港口延误、罢工、机械问题或其他不可预见的事件。承运人不承担因此类情况造成的任何船期调整或变更的责任。</t>
  </si>
  <si>
    <t>公司网址： WWW.MSC.COM</t>
  </si>
  <si>
    <t>The above schedule is for reference only and subject to change with/without prior notice.</t>
  </si>
  <si>
    <t>CONDOR</t>
  </si>
  <si>
    <t>ALGECIRAS</t>
  </si>
  <si>
    <t>ROTTERDAM</t>
  </si>
  <si>
    <t>SOUTHAMPTON</t>
  </si>
  <si>
    <t>HMM LE HAVRE</t>
  </si>
  <si>
    <t>HMM COPENHAGEN</t>
  </si>
  <si>
    <t>HMM ROTTERDAM</t>
  </si>
  <si>
    <t>LYNX</t>
  </si>
  <si>
    <t>TANGER MED</t>
  </si>
  <si>
    <t>ONE FORTUNE</t>
  </si>
  <si>
    <t>003W</t>
  </si>
  <si>
    <t>ONE FRUITION</t>
  </si>
  <si>
    <t>007W</t>
  </si>
  <si>
    <t>TBN 2</t>
  </si>
  <si>
    <t>ONE FANTASTIC</t>
  </si>
  <si>
    <t>005W</t>
  </si>
  <si>
    <t>ONE FREEDOM</t>
  </si>
  <si>
    <t>009W</t>
  </si>
  <si>
    <t>ONE FOCUS</t>
  </si>
  <si>
    <t>004W</t>
  </si>
  <si>
    <t>GRIFFIN</t>
  </si>
  <si>
    <t>Clear customs-Cut</t>
  </si>
  <si>
    <t>MSC FREYA</t>
  </si>
  <si>
    <t>QG433W</t>
  </si>
  <si>
    <t>MSC IDANIA</t>
  </si>
  <si>
    <t>QG434W</t>
  </si>
  <si>
    <t>MSC MONICA CRISTINA</t>
  </si>
  <si>
    <t>QG435W</t>
  </si>
  <si>
    <t>QG436W</t>
  </si>
  <si>
    <t>MSC SIXIN</t>
  </si>
  <si>
    <t>QG437W</t>
  </si>
  <si>
    <t>LION</t>
  </si>
  <si>
    <t>ZEEBRUGGE</t>
  </si>
  <si>
    <t>GL505W</t>
  </si>
  <si>
    <t>MSC LONDON</t>
  </si>
  <si>
    <t>GL506W</t>
  </si>
  <si>
    <t>MSC MINA</t>
  </si>
  <si>
    <t>GL507W</t>
  </si>
  <si>
    <t>MSC DILETTA</t>
  </si>
  <si>
    <t>GL508W</t>
  </si>
  <si>
    <t>GL509W</t>
  </si>
  <si>
    <t>BRITANNIA</t>
  </si>
  <si>
    <t>GDANSK</t>
  </si>
  <si>
    <t>MSC ROSE</t>
  </si>
  <si>
    <t>QB507W</t>
  </si>
  <si>
    <t>MSC DARIA</t>
  </si>
  <si>
    <t>QB508W</t>
  </si>
  <si>
    <t>MSC VICTORINE</t>
  </si>
  <si>
    <t>QB509W</t>
  </si>
  <si>
    <t>MSC MARIAGRAZIA</t>
  </si>
  <si>
    <t>QB510W</t>
  </si>
  <si>
    <t>MSC MARIACRISTINA</t>
  </si>
  <si>
    <t>QB511W</t>
  </si>
  <si>
    <t>MAERSK HAMBURG</t>
  </si>
  <si>
    <t>440W</t>
  </si>
  <si>
    <t>MAERSK HORSBURGH</t>
  </si>
  <si>
    <t>441W</t>
  </si>
  <si>
    <t>MATZ MAERSK</t>
  </si>
  <si>
    <t>442W</t>
  </si>
  <si>
    <t>EDITH MAERSK</t>
  </si>
  <si>
    <t>443W</t>
  </si>
  <si>
    <t>EUGEN MAERSK</t>
  </si>
  <si>
    <t>444W</t>
  </si>
  <si>
    <t>JADE</t>
  </si>
  <si>
    <t>SINES</t>
  </si>
  <si>
    <t>Valencia</t>
  </si>
  <si>
    <t>Barcelona</t>
  </si>
  <si>
    <t>Gioia Tauro</t>
  </si>
  <si>
    <t>MSC MIA</t>
  </si>
  <si>
    <t>GJ506W</t>
  </si>
  <si>
    <t>MSC AMELIA</t>
  </si>
  <si>
    <t>GJ507W</t>
  </si>
  <si>
    <t>MSC TESSA</t>
  </si>
  <si>
    <t>GJ508W</t>
  </si>
  <si>
    <t>GJ509W</t>
  </si>
  <si>
    <t>MSC ALLEGRA</t>
  </si>
  <si>
    <t>GJ510W</t>
  </si>
  <si>
    <t>MSC METTE</t>
  </si>
  <si>
    <t>GJ511W</t>
  </si>
  <si>
    <t>Tiger</t>
  </si>
  <si>
    <t>ABU KIR</t>
  </si>
  <si>
    <t>YARIMCA</t>
  </si>
  <si>
    <t>ISTANBUL</t>
  </si>
  <si>
    <t>TEKIRDAG</t>
  </si>
  <si>
    <t>MSC MIRJAM</t>
  </si>
  <si>
    <t>GT507W</t>
  </si>
  <si>
    <t>MSC MAURA</t>
  </si>
  <si>
    <t>GT508W</t>
  </si>
  <si>
    <t>MSC ELOANE</t>
  </si>
  <si>
    <t>GT509W</t>
  </si>
  <si>
    <t>GT510W</t>
  </si>
  <si>
    <t>MSC ISTANBUL</t>
  </si>
  <si>
    <t>GT511W</t>
  </si>
  <si>
    <t>GT512W</t>
  </si>
  <si>
    <t>MSC CELESTINO MARESCA</t>
  </si>
  <si>
    <t>Dragon</t>
  </si>
  <si>
    <t>GENOA</t>
  </si>
  <si>
    <t>LA SPEZIA</t>
  </si>
  <si>
    <t>FOS</t>
  </si>
  <si>
    <t>MSC NATASHA XIII</t>
  </si>
  <si>
    <t>FD508W</t>
  </si>
  <si>
    <t>MSC SOLA</t>
  </si>
  <si>
    <t>FD509W</t>
  </si>
  <si>
    <t>MSC ALTAIR</t>
  </si>
  <si>
    <t>FD510W</t>
  </si>
  <si>
    <t>TBN 176</t>
  </si>
  <si>
    <t>FD511W</t>
  </si>
  <si>
    <t>MSC DANIELA</t>
  </si>
  <si>
    <t>FD512W</t>
  </si>
  <si>
    <t>MSC BERYL</t>
  </si>
  <si>
    <t>FD513W</t>
  </si>
  <si>
    <t>Trieste</t>
  </si>
  <si>
    <t>Koper</t>
  </si>
  <si>
    <t>MSC MAEVA</t>
  </si>
  <si>
    <t>GX507W</t>
  </si>
  <si>
    <t>MSC FELIXSTOWE</t>
  </si>
  <si>
    <t>GX508W</t>
  </si>
  <si>
    <t>MSC MARGRIT</t>
  </si>
  <si>
    <t>GX509W</t>
  </si>
  <si>
    <t>TBN14</t>
  </si>
  <si>
    <t>GX510W</t>
  </si>
  <si>
    <t>TBN3</t>
  </si>
  <si>
    <t>GX511W</t>
  </si>
  <si>
    <t>TBN4</t>
  </si>
  <si>
    <t>GX512W</t>
  </si>
  <si>
    <t>PANTHER</t>
  </si>
  <si>
    <t>DAMIETTA</t>
  </si>
  <si>
    <t>PIRAEUS</t>
  </si>
  <si>
    <t>MERSIN</t>
  </si>
  <si>
    <t>YM WINDOW</t>
  </si>
  <si>
    <t>043W</t>
  </si>
  <si>
    <t>YM WELLHEAD</t>
  </si>
  <si>
    <t>047W</t>
  </si>
  <si>
    <t>YM WREATH</t>
  </si>
  <si>
    <t>031W</t>
  </si>
  <si>
    <t>YM WIDTH</t>
  </si>
  <si>
    <t>036W</t>
  </si>
  <si>
    <t>YM WARRANTY</t>
  </si>
  <si>
    <t>024W</t>
  </si>
  <si>
    <t xml:space="preserve">FALCON </t>
  </si>
  <si>
    <t>JEBEL ALI</t>
  </si>
  <si>
    <t>ABU DHABI </t>
  </si>
  <si>
    <t>HAMAD</t>
  </si>
  <si>
    <t>UMM QASR</t>
  </si>
  <si>
    <t>MSC GUISY</t>
  </si>
  <si>
    <t>FK505A</t>
  </si>
  <si>
    <t>FK506A</t>
  </si>
  <si>
    <t>FK507A</t>
  </si>
  <si>
    <t>FK508A</t>
  </si>
  <si>
    <t>MSC EMMA</t>
  </si>
  <si>
    <t>FK509A</t>
  </si>
  <si>
    <t>SHIKRA</t>
  </si>
  <si>
    <t>MUNDRA</t>
  </si>
  <si>
    <t>KARACHI</t>
  </si>
  <si>
    <t>NHAVA SHEVA</t>
  </si>
  <si>
    <t>OMIT</t>
  </si>
  <si>
    <t>QS505A</t>
  </si>
  <si>
    <t>MSC BRASILIA VII</t>
  </si>
  <si>
    <t>QS506A</t>
  </si>
  <si>
    <t>MSC JUDITH</t>
  </si>
  <si>
    <t>QS507A</t>
  </si>
  <si>
    <t>QS508A</t>
  </si>
  <si>
    <t>MSC TOPAZ</t>
  </si>
  <si>
    <t>QS509A</t>
  </si>
  <si>
    <t>CLANGA</t>
  </si>
  <si>
    <t>DAMMAM</t>
  </si>
  <si>
    <t>QC506A</t>
  </si>
  <si>
    <t>QC507A</t>
  </si>
  <si>
    <t>QC508A</t>
  </si>
  <si>
    <t>QC509A</t>
  </si>
  <si>
    <t>QC510A</t>
  </si>
  <si>
    <t>OSPREY</t>
  </si>
  <si>
    <t>PANDA</t>
  </si>
  <si>
    <t>BRISBANE</t>
  </si>
  <si>
    <t>MELBOURNE</t>
  </si>
  <si>
    <t>SYDNEY</t>
  </si>
  <si>
    <t>SO/SI</t>
  </si>
  <si>
    <t xml:space="preserve"> </t>
  </si>
  <si>
    <t>DANUBE</t>
  </si>
  <si>
    <t>11S</t>
  </si>
  <si>
    <t>MSC SHAY</t>
  </si>
  <si>
    <t>KQ507A</t>
  </si>
  <si>
    <t>GANGES</t>
  </si>
  <si>
    <t>9S</t>
  </si>
  <si>
    <t>MSC MAGNITUDE VII</t>
  </si>
  <si>
    <t>KQ509A</t>
  </si>
  <si>
    <t>KOALA</t>
  </si>
  <si>
    <t>FREMANTLE</t>
  </si>
  <si>
    <t>ADELAIDE</t>
  </si>
  <si>
    <t>MSC NIMISHA III</t>
  </si>
  <si>
    <t>FP508A</t>
  </si>
  <si>
    <t>TBN 21</t>
  </si>
  <si>
    <t>FP509A</t>
  </si>
  <si>
    <t>MSC PALATIUM III</t>
  </si>
  <si>
    <t>FP510A</t>
  </si>
  <si>
    <t>MSC SIJING</t>
  </si>
  <si>
    <t>FP511A</t>
  </si>
  <si>
    <t>青岛地区联系机构：利胜地中海航运（上海）有限公司青岛分公司</t>
  </si>
  <si>
    <t>地址:   青岛市香港中路59号,青岛国际金融中心38楼</t>
  </si>
  <si>
    <t xml:space="preserve"> KOALA</t>
  </si>
  <si>
    <t>Fremantle</t>
  </si>
  <si>
    <t xml:space="preserve">MSC CORINNA
</t>
  </si>
  <si>
    <t>FC246A</t>
  </si>
  <si>
    <t>MSC Carla 3</t>
  </si>
  <si>
    <t>FC247A</t>
  </si>
  <si>
    <t>MSC Alabama III</t>
  </si>
  <si>
    <t>FC248A</t>
  </si>
  <si>
    <t>MSC Radiant III</t>
  </si>
  <si>
    <t>FC249A</t>
  </si>
  <si>
    <t>MSC VAIGA III</t>
  </si>
  <si>
    <t>FC250A</t>
  </si>
  <si>
    <t>MSC SAGITTA III</t>
  </si>
  <si>
    <t>FC251A</t>
  </si>
  <si>
    <t>KANGAROO</t>
  </si>
  <si>
    <t>SYDNEY</t>
    <phoneticPr fontId="34" type="noConversion"/>
  </si>
  <si>
    <t>MSC LANGSAR</t>
  </si>
  <si>
    <t>SE242A</t>
  </si>
  <si>
    <t>SE243A</t>
  </si>
  <si>
    <t>SE244A</t>
  </si>
  <si>
    <t>CALI</t>
  </si>
  <si>
    <t>SE245A</t>
  </si>
  <si>
    <t>SE246A</t>
  </si>
  <si>
    <t>SE247A</t>
  </si>
  <si>
    <t>CAPRICORN</t>
  </si>
  <si>
    <t>Adelaide</t>
  </si>
  <si>
    <t>MELBOURNE</t>
    <phoneticPr fontId="33" type="noConversion"/>
  </si>
  <si>
    <t>BLUFF</t>
  </si>
  <si>
    <t>NAPIER</t>
  </si>
  <si>
    <t>TAURANGA</t>
  </si>
  <si>
    <t>FC435A</t>
  </si>
  <si>
    <t>MSC CAPE III</t>
  </si>
  <si>
    <t>FC436A</t>
  </si>
  <si>
    <t>MSC CORCOVADO III</t>
  </si>
  <si>
    <t>FC437A</t>
  </si>
  <si>
    <t>FC438A</t>
  </si>
  <si>
    <t>FC439A</t>
  </si>
  <si>
    <t>MSC SANTA MARIA</t>
  </si>
  <si>
    <t>FC440A</t>
  </si>
  <si>
    <t>KIWI EXPRESS</t>
  </si>
  <si>
    <t>AUCKLAND</t>
  </si>
  <si>
    <t>NELSON</t>
  </si>
  <si>
    <t>WELLINGTON</t>
  </si>
  <si>
    <t>LYTTELTON</t>
  </si>
  <si>
    <t>PORT CHALMERS</t>
  </si>
  <si>
    <t>MSC LIDIA</t>
  </si>
  <si>
    <t>KE434A</t>
  </si>
  <si>
    <t>MSC ZONDA III</t>
  </si>
  <si>
    <t>KE435A</t>
  </si>
  <si>
    <t>MSC TANIA</t>
  </si>
  <si>
    <t>KE436A</t>
  </si>
  <si>
    <t>MSC MANU</t>
  </si>
  <si>
    <t>KE437A</t>
  </si>
  <si>
    <t>CAPTAIN THANASIS I</t>
  </si>
  <si>
    <t>KE438A</t>
  </si>
  <si>
    <t>NORTHERN DEXTERITY</t>
  </si>
  <si>
    <t>KE439A</t>
  </si>
  <si>
    <t>NEW_WALLABY</t>
  </si>
  <si>
    <t xml:space="preserve">SYDNEY </t>
  </si>
  <si>
    <t>MSC NADIA IV</t>
  </si>
  <si>
    <t>KN507A</t>
  </si>
  <si>
    <t>MSC NURYA G</t>
  </si>
  <si>
    <t>KN508A</t>
  </si>
  <si>
    <t>KN509A</t>
  </si>
  <si>
    <t>A-REX DEXTERITY</t>
  </si>
  <si>
    <t>KN510A</t>
  </si>
  <si>
    <t>KN511A</t>
  </si>
  <si>
    <t>KN512A</t>
  </si>
  <si>
    <t>INGWE</t>
  </si>
  <si>
    <t>Port Louis</t>
  </si>
  <si>
    <t>Coega</t>
  </si>
  <si>
    <t>Durban</t>
  </si>
  <si>
    <t>ZF506A</t>
  </si>
  <si>
    <t>ZF507A</t>
  </si>
  <si>
    <t>ZF508A</t>
  </si>
  <si>
    <t>MSC PALAK</t>
  </si>
  <si>
    <t>ZF509A</t>
  </si>
  <si>
    <t>MSC FIE X</t>
  </si>
  <si>
    <t>ZF510A</t>
  </si>
  <si>
    <t>MSC STELLA</t>
  </si>
  <si>
    <t>ZF511A</t>
  </si>
  <si>
    <t>AFRICA EXPRESS</t>
  </si>
  <si>
    <t>Tema</t>
  </si>
  <si>
    <t>Lome</t>
  </si>
  <si>
    <t>Abidjan</t>
  </si>
  <si>
    <t>Pointe Noire</t>
  </si>
  <si>
    <t>FY507A</t>
  </si>
  <si>
    <t>MSC DARLENE</t>
  </si>
  <si>
    <t>FY508A</t>
  </si>
  <si>
    <t>MSC CRISTINA</t>
  </si>
  <si>
    <t>FY509A</t>
  </si>
  <si>
    <t>MSC MARIE</t>
  </si>
  <si>
    <t>FY510A</t>
  </si>
  <si>
    <t>FY511A</t>
  </si>
  <si>
    <t>Golden Horn</t>
  </si>
  <si>
    <t>RIZHAO</t>
  </si>
  <si>
    <t>VLADIVOSTOK</t>
  </si>
  <si>
    <t>CY/CUT to Rizhao</t>
  </si>
  <si>
    <t>MSC DIAMOND II</t>
  </si>
  <si>
    <t>HX505A</t>
  </si>
  <si>
    <t>MSC TRADER II</t>
  </si>
  <si>
    <t>HX506A</t>
  </si>
  <si>
    <t>MSC QINGDAO F</t>
  </si>
  <si>
    <t>HX507A</t>
  </si>
  <si>
    <t>HX508A</t>
  </si>
  <si>
    <t>HX509A</t>
  </si>
  <si>
    <t>GOLDEN HORN</t>
    <phoneticPr fontId="30" type="noConversion"/>
  </si>
  <si>
    <t xml:space="preserve">Vostochniy
</t>
  </si>
  <si>
    <t>TBA</t>
  </si>
  <si>
    <t>SUNRISE</t>
  </si>
  <si>
    <t>Vladivostok
(PERVOMAISKIY PORT-VSPP)</t>
  </si>
  <si>
    <t>PERTIWI</t>
  </si>
  <si>
    <t>Vung Tau</t>
  </si>
  <si>
    <t>Laem Chabang</t>
  </si>
  <si>
    <t>Singapore</t>
  </si>
  <si>
    <t>Tanjung Pelepas</t>
  </si>
  <si>
    <t>Panjang</t>
  </si>
  <si>
    <t>JAKARTA</t>
  </si>
  <si>
    <t>MSC PRECISION V</t>
  </si>
  <si>
    <t>HW505A</t>
  </si>
  <si>
    <t>MSC ANIELLO</t>
  </si>
  <si>
    <t>HW507A</t>
  </si>
  <si>
    <t>MSC LYSE V</t>
  </si>
  <si>
    <t>HW508A</t>
  </si>
  <si>
    <t>MSC REN V</t>
  </si>
  <si>
    <t>HW509A</t>
  </si>
  <si>
    <t>BURMA</t>
  </si>
  <si>
    <t>YANGON</t>
  </si>
  <si>
    <t>MSC ANDREA F</t>
  </si>
  <si>
    <t>MSC SUPARNA F</t>
  </si>
  <si>
    <t>SB507A</t>
  </si>
  <si>
    <t>MSC JANIS 3</t>
  </si>
  <si>
    <t>SB509A</t>
  </si>
  <si>
    <t>SB510A</t>
  </si>
  <si>
    <t>SB511A</t>
  </si>
  <si>
    <t>DOLPHIN</t>
  </si>
  <si>
    <t>PORT KLANG (WESTPORTS)</t>
  </si>
  <si>
    <t>SEMARANG</t>
  </si>
  <si>
    <t>SURABAYA</t>
  </si>
  <si>
    <t>MSC AMEERA III</t>
  </si>
  <si>
    <t>HV507A</t>
  </si>
  <si>
    <t>MSC ALDI III</t>
  </si>
  <si>
    <t>HV508A</t>
  </si>
  <si>
    <t>MSC RINI III</t>
  </si>
  <si>
    <t>HV509A</t>
  </si>
  <si>
    <t>HV510A</t>
  </si>
  <si>
    <r>
      <t xml:space="preserve">地址:   </t>
    </r>
    <r>
      <rPr>
        <sz val="10"/>
        <rFont val="NSimSun"/>
        <family val="3"/>
      </rPr>
      <t>青岛市香港中路</t>
    </r>
    <r>
      <rPr>
        <sz val="10"/>
        <rFont val="Arial"/>
        <family val="2"/>
      </rPr>
      <t>59</t>
    </r>
    <r>
      <rPr>
        <sz val="10"/>
        <rFont val="NSimSun"/>
        <family val="3"/>
      </rPr>
      <t>号</t>
    </r>
    <r>
      <rPr>
        <sz val="10"/>
        <rFont val="Arial"/>
        <family val="2"/>
      </rPr>
      <t>,</t>
    </r>
    <r>
      <rPr>
        <sz val="10"/>
        <rFont val="NSimSun"/>
        <family val="3"/>
      </rPr>
      <t>青岛国际金融中心</t>
    </r>
    <r>
      <rPr>
        <sz val="10"/>
        <rFont val="Arial"/>
        <family val="2"/>
      </rPr>
      <t>38</t>
    </r>
    <r>
      <rPr>
        <sz val="10"/>
        <rFont val="NSimSun"/>
        <family val="3"/>
      </rPr>
      <t>楼</t>
    </r>
  </si>
  <si>
    <t>ORIGAMI</t>
  </si>
  <si>
    <t>SUBIC</t>
  </si>
  <si>
    <t>MANILA NORTH HARBOUR</t>
    <phoneticPr fontId="6" type="noConversion"/>
  </si>
  <si>
    <t>MANILA SOUTH HARBOUR</t>
  </si>
  <si>
    <t>MSC DURBAN IV</t>
  </si>
  <si>
    <t>HI509R</t>
  </si>
  <si>
    <t>MSC ADU V</t>
  </si>
  <si>
    <t>HI511R</t>
  </si>
  <si>
    <t>MSC MANHATTAN V</t>
  </si>
  <si>
    <t>HI512R</t>
  </si>
  <si>
    <t>MSC ALABAMA III</t>
  </si>
  <si>
    <t>HI513R</t>
  </si>
  <si>
    <t>LANG CO</t>
  </si>
  <si>
    <t>BATANGAS, LUZON</t>
  </si>
  <si>
    <t>QUINHON</t>
    <phoneticPr fontId="6" type="noConversion"/>
  </si>
  <si>
    <t>DA NANG</t>
  </si>
  <si>
    <t>ETOILE</t>
  </si>
  <si>
    <t>HZ509R</t>
  </si>
  <si>
    <t>HZ511R</t>
  </si>
  <si>
    <t>HZ512R</t>
  </si>
  <si>
    <t>HZ513R</t>
  </si>
  <si>
    <t>ORCHID</t>
  </si>
  <si>
    <t>PENANG</t>
    <phoneticPr fontId="5" type="noConversion"/>
  </si>
  <si>
    <t>PASIR GUDANG</t>
    <phoneticPr fontId="5" type="noConversion"/>
  </si>
  <si>
    <t>MSC CALIDRIS III</t>
  </si>
  <si>
    <t>MSC SHANVI III</t>
  </si>
  <si>
    <t>HD506A</t>
  </si>
  <si>
    <t>XIN BIN ZHOU</t>
  </si>
  <si>
    <t>HD508A</t>
  </si>
  <si>
    <t>MSC MAKALU III</t>
  </si>
  <si>
    <t>HD509A</t>
  </si>
  <si>
    <t>HD510A</t>
  </si>
  <si>
    <t>BENGAL</t>
  </si>
  <si>
    <t>CHATTOGRAM</t>
  </si>
  <si>
    <t>SX506A</t>
  </si>
  <si>
    <t>SX507A</t>
  </si>
  <si>
    <t>MSC SOMIN</t>
  </si>
  <si>
    <t>SX508A</t>
  </si>
  <si>
    <t>SX509A</t>
  </si>
  <si>
    <t>MSC KYMEA II</t>
  </si>
  <si>
    <t>SX510A</t>
  </si>
  <si>
    <t>SAOLA</t>
  </si>
  <si>
    <t>HAIPHONG</t>
  </si>
  <si>
    <t>MSC VIGOUR III</t>
  </si>
  <si>
    <t>HS510A</t>
  </si>
  <si>
    <t>MSC ZAINA III</t>
  </si>
  <si>
    <t>HS511A</t>
  </si>
  <si>
    <t>MSC CORDELIA III</t>
  </si>
  <si>
    <t>HS512A</t>
  </si>
  <si>
    <t>HS513A</t>
  </si>
  <si>
    <t>HS514A</t>
  </si>
  <si>
    <t>HS515A</t>
  </si>
  <si>
    <t>Long Beach</t>
  </si>
  <si>
    <t>Oakland</t>
  </si>
  <si>
    <t>GO506N</t>
  </si>
  <si>
    <t>GO507N</t>
  </si>
  <si>
    <t>GO508N</t>
  </si>
  <si>
    <t>GO509N</t>
  </si>
  <si>
    <t>MSC ROSA M</t>
  </si>
  <si>
    <t>GO510N</t>
  </si>
  <si>
    <t>CHINOOK</t>
    <phoneticPr fontId="30" type="noConversion"/>
  </si>
  <si>
    <t>Vancouver</t>
  </si>
  <si>
    <t>Seattle</t>
  </si>
  <si>
    <t>Portland</t>
  </si>
  <si>
    <t>UK504A</t>
  </si>
  <si>
    <t>MSC GIOVANNA VII</t>
  </si>
  <si>
    <t>UK505A</t>
  </si>
  <si>
    <t>Prince Rupert</t>
  </si>
  <si>
    <t>MSC FAITH</t>
  </si>
  <si>
    <t>UK506A</t>
  </si>
  <si>
    <t>UK507A</t>
  </si>
  <si>
    <t>UK508A</t>
  </si>
  <si>
    <t>MUSTANG</t>
  </si>
  <si>
    <t>SEATTLE</t>
  </si>
  <si>
    <t>PORTLAND</t>
  </si>
  <si>
    <t>AMBERJACK</t>
  </si>
  <si>
    <t>2ND VSL</t>
    <phoneticPr fontId="30" type="noConversion"/>
  </si>
  <si>
    <t>ETD T/S PORT</t>
    <phoneticPr fontId="30" type="noConversion"/>
  </si>
  <si>
    <t>KINGSTON</t>
  </si>
  <si>
    <t>SAVANNAH</t>
  </si>
  <si>
    <t>CHARLESTON</t>
  </si>
  <si>
    <t>WILMINGTON, NC</t>
  </si>
  <si>
    <t>ZIM MOUNT BLANC</t>
  </si>
  <si>
    <t>8E</t>
  </si>
  <si>
    <t>ZIM MOUNT RAINIER</t>
  </si>
  <si>
    <t>7E</t>
  </si>
  <si>
    <t>ZIM MOUNT DENALI</t>
  </si>
  <si>
    <t>ZIM CANADA</t>
  </si>
  <si>
    <t>14E</t>
  </si>
  <si>
    <t>ZIM MOUNT FUJI</t>
  </si>
  <si>
    <t>6E</t>
  </si>
  <si>
    <t>EMERALD</t>
  </si>
  <si>
    <t>JACKSONVILLE</t>
  </si>
  <si>
    <t>BOSTON</t>
  </si>
  <si>
    <t>ZIM SPINEL</t>
  </si>
  <si>
    <t>3E</t>
  </si>
  <si>
    <t>ZIM CORAL</t>
  </si>
  <si>
    <t>ZIM PEARL</t>
  </si>
  <si>
    <t>5E</t>
  </si>
  <si>
    <t>ZIM EMERALD</t>
  </si>
  <si>
    <t>ZIM GEMINI</t>
  </si>
  <si>
    <t>LONE STAR EXPRESS</t>
  </si>
  <si>
    <t>MOBILE</t>
    <phoneticPr fontId="30" type="noConversion"/>
  </si>
  <si>
    <t>HOUSTON</t>
    <phoneticPr fontId="30" type="noConversion"/>
  </si>
  <si>
    <t>NEW ORLEANS</t>
    <phoneticPr fontId="30" type="noConversion"/>
  </si>
  <si>
    <t>MIAMI</t>
  </si>
  <si>
    <t>FREEPORT, GRAND BAHAMA</t>
  </si>
  <si>
    <t>MSC ROUEN</t>
  </si>
  <si>
    <t>GN506E</t>
  </si>
  <si>
    <t>MSC AGAMEMNON VIII</t>
  </si>
  <si>
    <t>GN507E</t>
  </si>
  <si>
    <t>MSC LONG BEACH VI</t>
  </si>
  <si>
    <t>GN508E</t>
  </si>
  <si>
    <t>ATHENS GLORY</t>
  </si>
  <si>
    <t>GN509E</t>
  </si>
  <si>
    <t>MSC YOKOHAMA</t>
  </si>
  <si>
    <t>GN510E</t>
  </si>
  <si>
    <t>PELICAN</t>
  </si>
  <si>
    <t>HOUSTON</t>
  </si>
  <si>
    <t>MOBILE</t>
  </si>
  <si>
    <t>TAMPA</t>
  </si>
  <si>
    <t>ZIM NINGBO</t>
  </si>
  <si>
    <t>86E</t>
  </si>
  <si>
    <t>GP507E</t>
  </si>
  <si>
    <t>ZIM WILMINGTON</t>
  </si>
  <si>
    <t>20E</t>
  </si>
  <si>
    <t>MSC UNITED VIII</t>
  </si>
  <si>
    <t>GP509E</t>
  </si>
  <si>
    <t>ZIM HONG KONG</t>
  </si>
  <si>
    <t>30E</t>
  </si>
  <si>
    <t>MSC ALINA</t>
  </si>
  <si>
    <t>GP511E</t>
  </si>
  <si>
    <t>EMPIRE</t>
  </si>
  <si>
    <t xml:space="preserve">Week </t>
  </si>
  <si>
    <t>NEW YORK</t>
  </si>
  <si>
    <t>NORFOLK</t>
  </si>
  <si>
    <t>BALTIMORE</t>
  </si>
  <si>
    <t>MSC TEXAS</t>
  </si>
  <si>
    <t>GE506E</t>
  </si>
  <si>
    <t>MSC BUSAN</t>
  </si>
  <si>
    <t>GE508E</t>
  </si>
  <si>
    <t>GE509E</t>
  </si>
  <si>
    <t>GE510E</t>
  </si>
  <si>
    <t>SANTANA</t>
    <phoneticPr fontId="67" type="noConversion"/>
  </si>
  <si>
    <t>CRISTOBAL</t>
  </si>
  <si>
    <t>CAUCEDO</t>
  </si>
  <si>
    <t>SALVADOR</t>
  </si>
  <si>
    <t>SUAPE</t>
  </si>
  <si>
    <t>SANTOS</t>
  </si>
  <si>
    <t>UX505A</t>
  </si>
  <si>
    <t>UX506A</t>
  </si>
  <si>
    <t>MSC TAVVISHI VI</t>
  </si>
  <si>
    <t>UX507A</t>
  </si>
  <si>
    <t>UX508A</t>
  </si>
  <si>
    <t>IPANEMA</t>
  </si>
  <si>
    <t>PARANAGUA</t>
  </si>
  <si>
    <t>NAVEGANTES</t>
  </si>
  <si>
    <t>MONTEVIDEO</t>
  </si>
  <si>
    <t>BUENOS AIRES</t>
  </si>
  <si>
    <t>RIO GRANDE</t>
  </si>
  <si>
    <t>MSC AINO</t>
  </si>
  <si>
    <t>FI507A</t>
  </si>
  <si>
    <t>NAVEGANTES EXPRESS</t>
  </si>
  <si>
    <t>2508W</t>
  </si>
  <si>
    <t>MSC SHUBA B</t>
  </si>
  <si>
    <t>FI509A</t>
  </si>
  <si>
    <t>CAPE ARTEMISIO</t>
  </si>
  <si>
    <t>2510W</t>
  </si>
  <si>
    <t>SEASPAN HARRIER</t>
  </si>
  <si>
    <t>2511W</t>
  </si>
  <si>
    <t>SEASPAN OSPREY</t>
  </si>
  <si>
    <t>2512W</t>
  </si>
  <si>
    <t>AZTEC</t>
  </si>
  <si>
    <t>ENSENADA</t>
  </si>
  <si>
    <t>PUERTO QUETZAL</t>
  </si>
  <si>
    <t>BUENAVENTURA</t>
  </si>
  <si>
    <t xml:space="preserve">GUAYAQUIL </t>
  </si>
  <si>
    <t>VANTAGE</t>
  </si>
  <si>
    <t>2505E</t>
  </si>
  <si>
    <t>COCHRANE</t>
  </si>
  <si>
    <t>2506E</t>
  </si>
  <si>
    <t>HYUNDAI NEPTUNE</t>
  </si>
  <si>
    <t>0038E</t>
  </si>
  <si>
    <t>IQUIQUE EXPRESS</t>
  </si>
  <si>
    <t>2508E</t>
  </si>
  <si>
    <t>SEASPAN BREEZE</t>
  </si>
  <si>
    <t>2509E</t>
  </si>
  <si>
    <t>MEXICAS</t>
  </si>
  <si>
    <t>Lazaro Cardenas</t>
  </si>
  <si>
    <t>MANZANILLO</t>
  </si>
  <si>
    <t>MSC JASMINE X</t>
  </si>
  <si>
    <t>QM504A</t>
  </si>
  <si>
    <t>QM505A</t>
  </si>
  <si>
    <t>QM506A</t>
  </si>
  <si>
    <t>QM507A</t>
  </si>
  <si>
    <t>QM508A</t>
  </si>
  <si>
    <t>CARIOCA</t>
  </si>
  <si>
    <t>RIO DE JANEIRO</t>
  </si>
  <si>
    <t>ITAJAI</t>
  </si>
  <si>
    <t>MSC QINGDAO</t>
  </si>
  <si>
    <t>QI506A</t>
  </si>
  <si>
    <t>QI507A</t>
  </si>
  <si>
    <t>MSC TIANSHAN</t>
  </si>
  <si>
    <t>QI508A</t>
  </si>
  <si>
    <t>MSC JUSTICE VIII</t>
  </si>
  <si>
    <t>QI509A</t>
  </si>
  <si>
    <t>MSC KALAMATA VII</t>
  </si>
  <si>
    <t>QI510A</t>
  </si>
  <si>
    <t>ANDES</t>
  </si>
  <si>
    <t>2ND VSL-SUBJECT TO  VSL CHANGED</t>
  </si>
  <si>
    <t>San Antonio</t>
  </si>
  <si>
    <t>Lirquen</t>
  </si>
  <si>
    <t>Coronel</t>
  </si>
  <si>
    <t>FA505A</t>
  </si>
  <si>
    <t>MSC BARI</t>
  </si>
  <si>
    <t>FA506A</t>
  </si>
  <si>
    <t>MSC AURIGA</t>
  </si>
  <si>
    <t>FA507A</t>
  </si>
  <si>
    <t>ONE COLUMBA</t>
  </si>
  <si>
    <t>MSC CHIYO</t>
  </si>
  <si>
    <t>FA509A</t>
  </si>
  <si>
    <t>MSC IVA</t>
  </si>
  <si>
    <t>FA510A</t>
  </si>
  <si>
    <t>INCA</t>
  </si>
  <si>
    <t>CALLAO</t>
  </si>
  <si>
    <t>IQUIQUE</t>
  </si>
  <si>
    <t>PUERTO ANGAMOS</t>
  </si>
  <si>
    <t>SAN VICENTE</t>
  </si>
  <si>
    <t>VALPARAISO</t>
  </si>
  <si>
    <t>BUENAVENTURA EXPRESS</t>
  </si>
  <si>
    <t>LIMA EXPRESS</t>
  </si>
  <si>
    <t>2507E</t>
  </si>
  <si>
    <t>HUMBOLDT EXPRESS</t>
  </si>
  <si>
    <t>Buenos Aires Express</t>
  </si>
  <si>
    <t>SEASPAN BELIEF</t>
  </si>
  <si>
    <t>2510E</t>
  </si>
  <si>
    <t>SEASPAN BRIGHTNESS</t>
  </si>
  <si>
    <t>2511E</t>
  </si>
  <si>
    <t xml:space="preserve">MSC BRANKA </t>
  </si>
  <si>
    <t xml:space="preserve">MSC ILENIA </t>
  </si>
  <si>
    <t>ASHDOD</t>
  </si>
  <si>
    <t>Blank sailing. Pls arrange all bookings to MSC PRECISION V HW505A.</t>
  </si>
  <si>
    <t>Blank sailing. Pls arrange all bookings to MSC HANISHA III HV506A.</t>
  </si>
  <si>
    <t>MSC ELISABETTA</t>
  </si>
  <si>
    <t>FX505W</t>
  </si>
  <si>
    <t>MSC ELLEN</t>
  </si>
  <si>
    <t>Blank sailing. Pls arrange all bookings to MSC ANIELLO HW507A.</t>
  </si>
  <si>
    <t>MSC CAROLE</t>
  </si>
  <si>
    <t>MSC MIRJA</t>
  </si>
  <si>
    <t xml:space="preserve">MSC GAIA </t>
  </si>
  <si>
    <t xml:space="preserve">MSC MARIA SAVERIA </t>
  </si>
  <si>
    <t>MSC CHARLESTON</t>
  </si>
  <si>
    <t xml:space="preserve">MSC BRASILIA VII </t>
  </si>
  <si>
    <t>MSC AURORA</t>
  </si>
  <si>
    <t>MSC EVA</t>
  </si>
  <si>
    <t>Blank sailing. 
Pls book Port Klang on MSC PRECISION V HW505A (Direct call). Pls book the rest PODs on MSC AMEERA III HV507A.
Service and CY-IN CODE UNCHANGED</t>
  </si>
  <si>
    <t>MSC ELAINE</t>
  </si>
  <si>
    <t>MSC APOLLO</t>
  </si>
  <si>
    <t>UX509A</t>
  </si>
  <si>
    <t>MSC LUCY</t>
  </si>
  <si>
    <t>MSC LAGOS X</t>
  </si>
  <si>
    <t>MSC VITTORIA</t>
  </si>
  <si>
    <t>MSC LELLA</t>
  </si>
  <si>
    <t>MSC SAVONA</t>
  </si>
  <si>
    <t>MSC RICCARDA II</t>
  </si>
  <si>
    <t>0015W</t>
  </si>
  <si>
    <t>0016W</t>
  </si>
  <si>
    <t>MSC MICHELLE</t>
  </si>
  <si>
    <t>MSC MICHELA</t>
  </si>
  <si>
    <t>MSC RIDA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</si>
</sst>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yyyy;@"/>
    <numFmt numFmtId="165" formatCode="d\-mmm\-yyyy\ hh:mm"/>
    <numFmt numFmtId="166" formatCode="[$-409]mmm\-yyyy;@"/>
  </numFmts>
  <fonts count="101">
    <font>
      <sz val="11"/>
      <color theme="1"/>
      <name val="等线"/>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theme="1"/>
      <name val="等线"/>
      <family val="2"/>
      <scheme val="minor"/>
    </font>
    <font>
      <sz val="11"/>
      <color indexed="9"/>
      <name val="Calibri"/>
      <family val="2"/>
    </font>
    <font>
      <b/>
      <i/>
      <sz val="9"/>
      <name val="Arial"/>
      <family val="2"/>
    </font>
    <font>
      <b/>
      <sz val="9"/>
      <name val="Arial"/>
      <family val="2"/>
    </font>
    <font>
      <b/>
      <i/>
      <sz val="14"/>
      <name val="Arial"/>
      <family val="2"/>
    </font>
    <font>
      <sz val="9"/>
      <name val="Arial"/>
      <family val="2"/>
    </font>
    <font>
      <b/>
      <sz val="10"/>
      <name val="Arial"/>
      <family val="2"/>
    </font>
    <font>
      <sz val="10"/>
      <name val="Arial"/>
      <family val="2"/>
    </font>
    <font>
      <b/>
      <sz val="11"/>
      <color indexed="8"/>
      <name val="Calibri"/>
      <family val="2"/>
    </font>
    <font>
      <b/>
      <i/>
      <sz val="18"/>
      <name val="Arial"/>
      <family val="2"/>
    </font>
    <font>
      <sz val="9"/>
      <name val="Cambria"/>
      <family val="1"/>
    </font>
    <font>
      <b/>
      <sz val="14"/>
      <name val="Arial"/>
      <family val="2"/>
    </font>
    <font>
      <strike/>
      <sz val="10"/>
      <name val="Arial"/>
      <family val="2"/>
    </font>
    <font>
      <b/>
      <u/>
      <sz val="10"/>
      <name val="Century Gothic"/>
      <family val="2"/>
    </font>
    <font>
      <b/>
      <sz val="11"/>
      <name val="Calibri"/>
      <family val="2"/>
    </font>
    <font>
      <sz val="8"/>
      <name val="Arial"/>
      <family val="2"/>
    </font>
    <font>
      <sz val="10"/>
      <name val="NSimSun"/>
      <family val="3"/>
    </font>
    <font>
      <sz val="12"/>
      <name val="Times New Roman"/>
      <family val="1"/>
    </font>
    <font>
      <b/>
      <sz val="18"/>
      <name val="Times New Roman"/>
      <family val="1"/>
    </font>
    <font>
      <sz val="12"/>
      <name val="Comic Sans MS"/>
      <family val="4"/>
    </font>
    <font>
      <b/>
      <sz val="12"/>
      <color indexed="10"/>
      <name val="Times New Roman"/>
      <family val="1"/>
    </font>
    <font>
      <sz val="10"/>
      <name val="Comic Sans MS"/>
      <family val="4"/>
    </font>
    <font>
      <b/>
      <sz val="10"/>
      <name val="Comic Sans MS"/>
      <family val="4"/>
    </font>
    <font>
      <b/>
      <sz val="12"/>
      <color indexed="17"/>
      <name val="Times New Roman"/>
      <family val="1"/>
    </font>
    <font>
      <sz val="10"/>
      <name val="Century Gothic"/>
      <family val="2"/>
    </font>
    <font>
      <sz val="9"/>
      <name val="等线"/>
    </font>
    <font>
      <strike/>
      <sz val="9"/>
      <name val="Arial"/>
      <family val="2"/>
    </font>
    <font>
      <b/>
      <sz val="8"/>
      <name val="Arial"/>
      <family val="2"/>
    </font>
    <font>
      <sz val="9"/>
      <name val="等线"/>
    </font>
    <font>
      <sz val="9"/>
      <name val="等线"/>
    </font>
    <font>
      <sz val="11"/>
      <color theme="1"/>
      <name val="等线"/>
      <family val="2"/>
      <scheme val="minor"/>
    </font>
    <font>
      <sz val="11"/>
      <color rgb="FF9C6500"/>
      <name val="等线"/>
      <family val="2"/>
      <scheme val="minor"/>
    </font>
    <font>
      <sz val="11"/>
      <color rgb="FF000000"/>
      <name val="Calibri"/>
      <family val="2"/>
    </font>
    <font>
      <b/>
      <sz val="11"/>
      <color theme="1"/>
      <name val="等线"/>
      <family val="2"/>
      <scheme val="minor"/>
    </font>
    <font>
      <sz val="10"/>
      <color theme="1"/>
      <name val="Arial"/>
      <family val="2"/>
    </font>
    <font>
      <sz val="9"/>
      <color rgb="FFFF0000"/>
      <name val="Arial"/>
      <family val="2"/>
    </font>
    <font>
      <b/>
      <sz val="9"/>
      <color theme="1"/>
      <name val="Arial"/>
      <family val="2"/>
    </font>
    <font>
      <b/>
      <sz val="11"/>
      <color theme="1" tint="4.9989318521683403E-2"/>
      <name val="等线"/>
      <family val="2"/>
      <scheme val="minor"/>
    </font>
    <font>
      <b/>
      <sz val="9"/>
      <color theme="1" tint="4.9989318521683403E-2"/>
      <name val="Arial"/>
      <family val="2"/>
    </font>
    <font>
      <sz val="9"/>
      <color theme="1" tint="4.9989318521683403E-2"/>
      <name val="Arial"/>
      <family val="2"/>
    </font>
    <font>
      <b/>
      <sz val="11"/>
      <color theme="1" tint="4.9989318521683403E-2"/>
      <name val="Calibri"/>
      <family val="2"/>
    </font>
    <font>
      <sz val="10"/>
      <color theme="1" tint="4.9989318521683403E-2"/>
      <name val="Arial"/>
      <family val="2"/>
    </font>
    <font>
      <sz val="10"/>
      <color rgb="FFFF0000"/>
      <name val="Arial"/>
      <family val="2"/>
    </font>
    <font>
      <b/>
      <i/>
      <sz val="9"/>
      <color theme="1"/>
      <name val="Arial"/>
      <family val="2"/>
    </font>
    <font>
      <b/>
      <sz val="10"/>
      <color rgb="FFFF0000"/>
      <name val="Arial"/>
      <family val="2"/>
    </font>
    <font>
      <sz val="9"/>
      <color theme="1"/>
      <name val="Arial"/>
      <family val="2"/>
    </font>
    <font>
      <sz val="11"/>
      <name val="等线"/>
      <family val="2"/>
      <scheme val="minor"/>
    </font>
    <font>
      <strike/>
      <sz val="11"/>
      <color theme="1"/>
      <name val="等线"/>
      <family val="2"/>
      <scheme val="minor"/>
    </font>
    <font>
      <sz val="10"/>
      <color rgb="FF262626"/>
      <name val="Segoe UI"/>
      <family val="2"/>
    </font>
    <font>
      <sz val="9"/>
      <color rgb="FF000000"/>
      <name val="Arial"/>
      <family val="2"/>
    </font>
    <font>
      <b/>
      <sz val="9"/>
      <color rgb="FF000000"/>
      <name val="Arial"/>
      <family val="2"/>
    </font>
    <font>
      <sz val="11"/>
      <color rgb="FF000000"/>
      <name val="等线"/>
      <family val="2"/>
      <scheme val="minor"/>
    </font>
    <font>
      <b/>
      <sz val="8"/>
      <color theme="1"/>
      <name val="Arial"/>
      <family val="2"/>
    </font>
    <font>
      <b/>
      <i/>
      <sz val="14"/>
      <color theme="1"/>
      <name val="Arial"/>
      <family val="2"/>
    </font>
    <font>
      <shadow/>
      <sz val="30"/>
      <color rgb="FF336699"/>
      <name val="Times New Roman"/>
      <family val="1"/>
    </font>
    <font>
      <b/>
      <i/>
      <sz val="14"/>
      <color theme="1" tint="4.9989318521683403E-2"/>
      <name val="Arial"/>
      <family val="2"/>
    </font>
    <font>
      <b/>
      <sz val="10"/>
      <color theme="1" tint="4.9989318521683403E-2"/>
      <name val="Arial"/>
      <family val="2"/>
    </font>
    <font>
      <sz val="11"/>
      <name val="等线"/>
      <family val="2"/>
      <scheme val="minor"/>
    </font>
    <font>
      <sz val="11"/>
      <color rgb="FF000000"/>
      <name val="等线"/>
    </font>
    <font>
      <b/>
      <sz val="9"/>
      <color rgb="FFFF0000"/>
      <name val="Arial"/>
      <family val="2"/>
    </font>
    <font>
      <b/>
      <sz val="18"/>
      <name val="Arial"/>
      <family val="2"/>
    </font>
    <font>
      <b/>
      <sz val="10"/>
      <color theme="1"/>
      <name val="Arial"/>
      <family val="2"/>
    </font>
    <font>
      <sz val="9"/>
      <name val="等线"/>
      <family val="3"/>
      <charset val="134"/>
      <scheme val="minor"/>
    </font>
    <font>
      <b/>
      <i/>
      <sz val="14"/>
      <color rgb="FF000000"/>
      <name val="Arial"/>
      <family val="2"/>
    </font>
    <font>
      <b/>
      <i/>
      <sz val="18"/>
      <color rgb="FF000000"/>
      <name val="Arial"/>
      <family val="2"/>
    </font>
    <font>
      <strike/>
      <sz val="11"/>
      <name val="等线"/>
      <family val="2"/>
      <scheme val="minor"/>
    </font>
    <font>
      <sz val="11"/>
      <color theme="0"/>
      <name val="等线"/>
      <family val="2"/>
      <scheme val="minor"/>
    </font>
    <font>
      <b/>
      <sz val="11"/>
      <color rgb="FF000000"/>
      <name val="Calibri"/>
      <family val="2"/>
    </font>
    <font>
      <b/>
      <sz val="11"/>
      <color theme="1"/>
      <name val="等线"/>
      <family val="2"/>
      <scheme val="minor"/>
    </font>
    <font>
      <b/>
      <strike/>
      <sz val="9"/>
      <name val="Arial"/>
      <family val="2"/>
    </font>
    <font>
      <b/>
      <sz val="24"/>
      <color theme="1"/>
      <name val="等线"/>
      <family val="2"/>
      <scheme val="minor"/>
    </font>
    <font>
      <b/>
      <sz val="11"/>
      <color rgb="FF000000"/>
      <name val="Arial"/>
      <family val="2"/>
    </font>
    <font>
      <b/>
      <sz val="11"/>
      <name val="Arial"/>
      <family val="2"/>
    </font>
    <font>
      <b/>
      <sz val="11"/>
      <color theme="1"/>
      <name val="Arial"/>
      <family val="2"/>
    </font>
    <font>
      <b/>
      <i/>
      <sz val="16"/>
      <name val="Arial"/>
      <family val="2"/>
    </font>
    <font>
      <i/>
      <sz val="11"/>
      <color theme="1"/>
      <name val="DengXian"/>
    </font>
    <font>
      <i/>
      <sz val="11"/>
      <color theme="1"/>
      <name val="等线"/>
      <family val="2"/>
      <scheme val="minor"/>
    </font>
    <font>
      <i/>
      <sz val="11"/>
      <color rgb="FF000000"/>
      <name val="DengXian"/>
    </font>
    <font>
      <i/>
      <sz val="11"/>
      <color rgb="FF000000"/>
      <name val="Aptos"/>
      <family val="2"/>
    </font>
    <font>
      <b/>
      <strike/>
      <sz val="9"/>
      <color theme="1" tint="4.9989318521683403E-2"/>
      <name val="Arial"/>
      <family val="2"/>
    </font>
    <font>
      <strike/>
      <sz val="9"/>
      <color rgb="FF000000"/>
      <name val="Arial"/>
      <family val="2"/>
    </font>
    <font>
      <b/>
      <strike/>
      <sz val="11"/>
      <color rgb="FF000000"/>
      <name val="Arial"/>
      <family val="2"/>
    </font>
    <font>
      <b/>
      <strike/>
      <sz val="11"/>
      <color theme="1"/>
      <name val="Arial"/>
      <family val="2"/>
    </font>
    <font>
      <b/>
      <strike/>
      <sz val="11"/>
      <color rgb="FF000000"/>
      <name val="Calibri"/>
      <family val="2"/>
    </font>
    <font>
      <strike/>
      <vertAlign val="subscript"/>
      <sz val="9"/>
      <color theme="1"/>
      <name val="Arial"/>
      <family val="2"/>
    </font>
    <font>
      <strike/>
      <vertAlign val="subscript"/>
      <sz val="9"/>
      <name val="Arial"/>
      <family val="2"/>
    </font>
    <font>
      <b/>
      <strike/>
      <sz val="9"/>
      <color theme="1"/>
      <name val="Arial"/>
      <family val="2"/>
    </font>
    <font>
      <strike/>
      <sz val="9"/>
      <color theme="1" tint="4.9989318521683403E-2"/>
      <name val="Arial"/>
      <family val="2"/>
    </font>
    <font>
      <strike/>
      <sz val="9"/>
      <color theme="1"/>
      <name val="Arial"/>
      <family val="2"/>
    </font>
    <font>
      <sz val="9"/>
      <color theme="0"/>
      <name val="Arial"/>
      <family val="2"/>
    </font>
    <font>
      <b/>
      <strike/>
      <vertAlign val="subscript"/>
      <sz val="9"/>
      <name val="Arial"/>
      <family val="2"/>
    </font>
    <font>
      <b/>
      <strike/>
      <sz val="9"/>
      <color theme="1" tint="4.9989318521683403E-2"/>
      <name val="Calibri Light"/>
      <family val="2"/>
    </font>
    <font>
      <strike/>
      <sz val="9"/>
      <color rgb="FF000000"/>
      <name val="Calibri Light"/>
      <family val="2"/>
    </font>
    <font>
      <strike/>
      <sz val="9"/>
      <name val="Calibri Light"/>
      <family val="2"/>
    </font>
    <font>
      <b/>
      <strike/>
      <sz val="11"/>
      <color rgb="FF000000"/>
      <name val="Calibri Light"/>
      <family val="2"/>
    </font>
    <font>
      <b/>
      <sz val="11"/>
      <color rgb="FFFF0000"/>
      <name val="Arial"/>
      <family val="2"/>
    </font>
  </fonts>
  <fills count="10">
    <fill>
      <patternFill patternType="none"/>
    </fill>
    <fill>
      <patternFill patternType="gray125"/>
    </fill>
    <fill>
      <patternFill patternType="solid">
        <fgColor indexed="9"/>
        <bgColor indexed="64"/>
      </patternFill>
    </fill>
    <fill>
      <patternFill patternType="solid">
        <fgColor rgb="FFFFEB9C"/>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FFFFFF"/>
        <bgColor rgb="FF000000"/>
      </patternFill>
    </fill>
    <fill>
      <patternFill patternType="solid">
        <fgColor rgb="FFFFFFFF"/>
        <bgColor indexed="64"/>
      </patternFill>
    </fill>
    <fill>
      <patternFill patternType="solid">
        <fgColor rgb="FFFFFF00"/>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rgb="FF000000"/>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rgb="FF000000"/>
      </left>
      <right/>
      <top/>
      <bottom/>
      <diagonal/>
    </border>
    <border>
      <left style="thin">
        <color indexed="64"/>
      </left>
      <right style="medium">
        <color rgb="FF000000"/>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medium">
        <color rgb="FF000000"/>
      </bottom>
      <diagonal/>
    </border>
    <border>
      <left style="medium">
        <color rgb="FF000000"/>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thin">
        <color rgb="FF000000"/>
      </top>
      <bottom style="thin">
        <color rgb="FF000000"/>
      </bottom>
      <diagonal/>
    </border>
    <border>
      <left/>
      <right/>
      <top style="thin">
        <color indexed="64"/>
      </top>
      <bottom style="medium">
        <color rgb="FF000000"/>
      </bottom>
      <diagonal/>
    </border>
    <border>
      <left/>
      <right style="thin">
        <color rgb="FF000000"/>
      </right>
      <top style="thin">
        <color indexed="64"/>
      </top>
      <bottom style="medium">
        <color rgb="FF000000"/>
      </bottom>
      <diagonal/>
    </border>
    <border>
      <left style="thin">
        <color indexed="64"/>
      </left>
      <right/>
      <top style="medium">
        <color rgb="FF000000"/>
      </top>
      <bottom/>
      <diagonal/>
    </border>
    <border>
      <left style="thin">
        <color indexed="64"/>
      </left>
      <right/>
      <top style="medium">
        <color rgb="FF000000"/>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indexed="64"/>
      </top>
      <bottom style="medium">
        <color rgb="FF000000"/>
      </bottom>
      <diagonal/>
    </border>
    <border>
      <left style="thin">
        <color rgb="FF000000"/>
      </left>
      <right style="medium">
        <color indexed="64"/>
      </right>
      <top style="thin">
        <color indexed="64"/>
      </top>
      <bottom style="medium">
        <color rgb="FF000000"/>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medium">
        <color indexed="64"/>
      </right>
      <top style="medium">
        <color indexed="64"/>
      </top>
      <bottom style="thin">
        <color indexed="64"/>
      </bottom>
      <diagonal/>
    </border>
    <border>
      <left style="thin">
        <color rgb="FF000000"/>
      </left>
      <right/>
      <top style="thin">
        <color indexed="64"/>
      </top>
      <bottom style="medium">
        <color rgb="FF000000"/>
      </bottom>
      <diagonal/>
    </border>
    <border>
      <left/>
      <right/>
      <top style="medium">
        <color rgb="FF000000"/>
      </top>
      <bottom/>
      <diagonal/>
    </border>
    <border>
      <left style="thin">
        <color indexed="64"/>
      </left>
      <right/>
      <top style="medium">
        <color indexed="64"/>
      </top>
      <bottom style="thin">
        <color indexed="64"/>
      </bottom>
      <diagonal/>
    </border>
    <border>
      <left style="medium">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medium">
        <color rgb="FF000000"/>
      </top>
      <bottom style="thin">
        <color indexed="64"/>
      </bottom>
      <diagonal/>
    </border>
    <border>
      <left/>
      <right style="medium">
        <color indexed="64"/>
      </right>
      <top style="thin">
        <color indexed="64"/>
      </top>
      <bottom style="thin">
        <color indexed="64"/>
      </bottom>
      <diagonal/>
    </border>
    <border>
      <left style="thin">
        <color rgb="FF000000"/>
      </left>
      <right style="medium">
        <color indexed="64"/>
      </right>
      <top style="medium">
        <color indexed="64"/>
      </top>
      <bottom style="thin">
        <color rgb="FF000000"/>
      </bottom>
      <diagonal/>
    </border>
    <border>
      <left style="thin">
        <color rgb="FF000000"/>
      </left>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rgb="FF000000"/>
      </left>
      <right style="thin">
        <color rgb="FF000000"/>
      </right>
      <top style="thin">
        <color rgb="FF000000"/>
      </top>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thin">
        <color indexed="64"/>
      </right>
      <top style="thin">
        <color rgb="FF000000"/>
      </top>
      <bottom style="thin">
        <color indexed="64"/>
      </bottom>
      <diagonal/>
    </border>
    <border>
      <left style="medium">
        <color indexed="64"/>
      </left>
      <right style="thin">
        <color indexed="64"/>
      </right>
      <top/>
      <bottom style="thin">
        <color rgb="FF000000"/>
      </bottom>
      <diagonal/>
    </border>
    <border>
      <left style="medium">
        <color rgb="FF000000"/>
      </left>
      <right/>
      <top/>
      <bottom style="thin">
        <color rgb="FF000000"/>
      </bottom>
      <diagonal/>
    </border>
    <border>
      <left/>
      <right/>
      <top/>
      <bottom style="medium">
        <color rgb="FF000000"/>
      </bottom>
      <diagonal/>
    </border>
    <border>
      <left style="thin">
        <color indexed="64"/>
      </left>
      <right style="thin">
        <color indexed="64"/>
      </right>
      <top style="thin">
        <color rgb="FF000000"/>
      </top>
      <bottom style="medium">
        <color rgb="FF000000"/>
      </bottom>
      <diagonal/>
    </border>
    <border>
      <left/>
      <right style="thin">
        <color indexed="64"/>
      </right>
      <top style="thin">
        <color rgb="FF000000"/>
      </top>
      <bottom style="medium">
        <color rgb="FF000000"/>
      </bottom>
      <diagonal/>
    </border>
    <border>
      <left style="thin">
        <color indexed="64"/>
      </left>
      <right style="thin">
        <color indexed="64"/>
      </right>
      <top/>
      <bottom style="medium">
        <color rgb="FF000000"/>
      </bottom>
      <diagonal/>
    </border>
    <border>
      <left style="thin">
        <color indexed="64"/>
      </left>
      <right/>
      <top style="thin">
        <color rgb="FF000000"/>
      </top>
      <bottom style="thin">
        <color rgb="FF000000"/>
      </bottom>
      <diagonal/>
    </border>
    <border>
      <left style="thin">
        <color indexed="64"/>
      </left>
      <right style="medium">
        <color indexed="64"/>
      </right>
      <top style="medium">
        <color rgb="FF000000"/>
      </top>
      <bottom style="thin">
        <color indexed="64"/>
      </bottom>
      <diagonal/>
    </border>
    <border>
      <left style="medium">
        <color rgb="FF000000"/>
      </left>
      <right style="thin">
        <color indexed="64"/>
      </right>
      <top style="medium">
        <color rgb="FF000000"/>
      </top>
      <bottom/>
      <diagonal/>
    </border>
    <border>
      <left style="thin">
        <color indexed="64"/>
      </left>
      <right style="medium">
        <color rgb="FF000000"/>
      </right>
      <top style="thin">
        <color indexed="64"/>
      </top>
      <bottom/>
      <diagonal/>
    </border>
    <border>
      <left style="thin">
        <color indexed="64"/>
      </left>
      <right style="thin">
        <color indexed="64"/>
      </right>
      <top/>
      <bottom/>
      <diagonal/>
    </border>
    <border>
      <left style="thin">
        <color rgb="FF000000"/>
      </left>
      <right style="thin">
        <color rgb="FF000000"/>
      </right>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medium">
        <color rgb="FF000000"/>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right style="thin">
        <color indexed="64"/>
      </right>
      <top style="medium">
        <color rgb="FF000000"/>
      </top>
      <bottom style="thin">
        <color indexed="64"/>
      </bottom>
      <diagonal/>
    </border>
    <border>
      <left style="thin">
        <color indexed="64"/>
      </left>
      <right/>
      <top/>
      <bottom style="thin">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style="thin">
        <color rgb="FF000000"/>
      </bottom>
      <diagonal/>
    </border>
    <border>
      <left style="thin">
        <color indexed="64"/>
      </left>
      <right/>
      <top style="thin">
        <color rgb="FF000000"/>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rgb="FF000000"/>
      </bottom>
      <diagonal/>
    </border>
    <border>
      <left style="thin">
        <color rgb="FF000000"/>
      </left>
      <right style="medium">
        <color indexed="64"/>
      </right>
      <top/>
      <bottom style="thin">
        <color rgb="FF000000"/>
      </bottom>
      <diagonal/>
    </border>
    <border>
      <left style="medium">
        <color rgb="FF000000"/>
      </left>
      <right style="thin">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right style="thin">
        <color rgb="FF000000"/>
      </right>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indexed="64"/>
      </left>
      <right style="thin">
        <color indexed="64"/>
      </right>
      <top/>
      <bottom style="thin">
        <color rgb="FF000000"/>
      </bottom>
      <diagonal/>
    </border>
    <border>
      <left style="thin">
        <color indexed="64"/>
      </left>
      <right style="thin">
        <color indexed="64"/>
      </right>
      <top style="medium">
        <color indexed="64"/>
      </top>
      <bottom style="thin">
        <color rgb="FF000000"/>
      </bottom>
      <diagonal/>
    </border>
    <border>
      <left style="medium">
        <color rgb="FF000000"/>
      </left>
      <right/>
      <top style="thin">
        <color indexed="64"/>
      </top>
      <bottom style="thin">
        <color indexed="64"/>
      </bottom>
      <diagonal/>
    </border>
    <border>
      <left style="thin">
        <color indexed="64"/>
      </left>
      <right style="medium">
        <color rgb="FF000000"/>
      </right>
      <top/>
      <bottom style="thin">
        <color indexed="64"/>
      </bottom>
      <diagonal/>
    </border>
    <border>
      <left style="medium">
        <color indexed="64"/>
      </left>
      <right style="thin">
        <color rgb="FF000000"/>
      </right>
      <top style="thin">
        <color rgb="FF000000"/>
      </top>
      <bottom/>
      <diagonal/>
    </border>
    <border>
      <left/>
      <right style="thin">
        <color indexed="64"/>
      </right>
      <top style="thin">
        <color rgb="FF000000"/>
      </top>
      <bottom style="medium">
        <color indexed="64"/>
      </bottom>
      <diagonal/>
    </border>
    <border>
      <left style="thin">
        <color rgb="FF000000"/>
      </left>
      <right style="thin">
        <color rgb="FF000000"/>
      </right>
      <top/>
      <bottom/>
      <diagonal/>
    </border>
    <border>
      <left style="medium">
        <color rgb="FF000000"/>
      </left>
      <right style="thin">
        <color indexed="64"/>
      </right>
      <top style="medium">
        <color indexed="64"/>
      </top>
      <bottom/>
      <diagonal/>
    </border>
    <border>
      <left style="medium">
        <color rgb="FF000000"/>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medium">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medium">
        <color rgb="FF000000"/>
      </bottom>
      <diagonal/>
    </border>
    <border>
      <left/>
      <right style="medium">
        <color indexed="64"/>
      </right>
      <top style="thin">
        <color indexed="64"/>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medium">
        <color rgb="FF000000"/>
      </top>
      <bottom/>
      <diagonal/>
    </border>
    <border>
      <left style="thin">
        <color rgb="FF000000"/>
      </left>
      <right/>
      <top/>
      <bottom style="thin">
        <color rgb="FF000000"/>
      </bottom>
      <diagonal/>
    </border>
    <border>
      <left style="thin">
        <color indexed="64"/>
      </left>
      <right style="thin">
        <color indexed="64"/>
      </right>
      <top style="thin">
        <color rgb="FF000000"/>
      </top>
      <bottom style="medium">
        <color indexed="64"/>
      </bottom>
      <diagonal/>
    </border>
    <border>
      <left/>
      <right style="thin">
        <color indexed="64"/>
      </right>
      <top/>
      <bottom style="medium">
        <color indexed="64"/>
      </bottom>
      <diagonal/>
    </border>
    <border>
      <left style="medium">
        <color indexed="64"/>
      </left>
      <right/>
      <top style="thin">
        <color rgb="FF000000"/>
      </top>
      <bottom style="thin">
        <color rgb="FF000000"/>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s>
  <cellStyleXfs count="19">
    <xf numFmtId="0" fontId="0" fillId="0" borderId="0"/>
    <xf numFmtId="0" fontId="36" fillId="3" borderId="0" applyNumberFormat="0" applyBorder="0" applyAlignment="0" applyProtection="0"/>
    <xf numFmtId="0" fontId="35" fillId="0" borderId="0"/>
    <xf numFmtId="0" fontId="37" fillId="0" borderId="0" applyBorder="0"/>
    <xf numFmtId="0" fontId="12" fillId="0" borderId="0"/>
    <xf numFmtId="0" fontId="12" fillId="0" borderId="0"/>
    <xf numFmtId="0" fontId="26"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081">
    <xf numFmtId="0" fontId="0" fillId="0" borderId="0" xfId="0"/>
    <xf numFmtId="164" fontId="7" fillId="0" borderId="0" xfId="0" quotePrefix="1" applyNumberFormat="1" applyFont="1"/>
    <xf numFmtId="0" fontId="10" fillId="0" borderId="0" xfId="0" applyFont="1"/>
    <xf numFmtId="0" fontId="39" fillId="0" borderId="0" xfId="0" applyFont="1"/>
    <xf numFmtId="165" fontId="10" fillId="0" borderId="1" xfId="0" quotePrefix="1" applyNumberFormat="1" applyFont="1" applyBorder="1" applyAlignment="1" applyProtection="1">
      <alignment horizontal="center" vertical="center" wrapText="1"/>
      <protection locked="0"/>
    </xf>
    <xf numFmtId="0" fontId="10" fillId="0" borderId="0" xfId="0" applyFont="1" applyAlignment="1">
      <alignment horizontal="left"/>
    </xf>
    <xf numFmtId="0" fontId="8" fillId="0" borderId="0" xfId="0" applyFont="1" applyAlignment="1">
      <alignment horizontal="left"/>
    </xf>
    <xf numFmtId="165" fontId="10" fillId="0" borderId="0" xfId="0" applyNumberFormat="1" applyFont="1"/>
    <xf numFmtId="0" fontId="0" fillId="0" borderId="0" xfId="0" applyAlignment="1" applyProtection="1">
      <alignment horizontal="left"/>
      <protection locked="0"/>
    </xf>
    <xf numFmtId="17" fontId="7" fillId="0" borderId="0" xfId="0" quotePrefix="1" applyNumberFormat="1" applyFont="1" applyProtection="1">
      <protection locked="0"/>
    </xf>
    <xf numFmtId="165" fontId="10" fillId="4" borderId="1" xfId="0"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39" fillId="0" borderId="0" xfId="0" applyFont="1" applyProtection="1">
      <protection locked="0"/>
    </xf>
    <xf numFmtId="0" fontId="10" fillId="0" borderId="0" xfId="0" applyFont="1" applyProtection="1">
      <protection locked="0"/>
    </xf>
    <xf numFmtId="0" fontId="9" fillId="0" borderId="0" xfId="0" applyFont="1" applyProtection="1">
      <protection locked="0"/>
    </xf>
    <xf numFmtId="0" fontId="8" fillId="4" borderId="5" xfId="0" applyFont="1" applyFill="1" applyBorder="1" applyAlignment="1" applyProtection="1">
      <alignment horizontal="center"/>
      <protection locked="0"/>
    </xf>
    <xf numFmtId="165" fontId="10" fillId="0" borderId="1" xfId="0" quotePrefix="1" applyNumberFormat="1" applyFont="1" applyBorder="1" applyAlignment="1">
      <alignment horizontal="center" vertical="center" wrapText="1"/>
    </xf>
    <xf numFmtId="16" fontId="10" fillId="0" borderId="1" xfId="0" applyNumberFormat="1" applyFont="1" applyBorder="1" applyAlignment="1">
      <alignment horizontal="center" vertical="center"/>
    </xf>
    <xf numFmtId="0" fontId="15" fillId="0" borderId="0" xfId="0" applyFont="1" applyProtection="1">
      <protection locked="0"/>
    </xf>
    <xf numFmtId="165" fontId="10" fillId="0" borderId="4" xfId="0" applyNumberFormat="1" applyFont="1" applyBorder="1" applyAlignment="1">
      <alignment horizontal="center" vertical="center" wrapText="1"/>
    </xf>
    <xf numFmtId="0" fontId="16" fillId="0" borderId="0" xfId="0" applyFont="1" applyProtection="1">
      <protection locked="0"/>
    </xf>
    <xf numFmtId="0" fontId="0" fillId="0" borderId="0" xfId="0" applyProtection="1">
      <protection locked="0"/>
    </xf>
    <xf numFmtId="0" fontId="10" fillId="0" borderId="0" xfId="0" applyFont="1" applyAlignment="1" applyProtection="1">
      <alignment horizontal="left"/>
      <protection locked="0"/>
    </xf>
    <xf numFmtId="16" fontId="8" fillId="0" borderId="0" xfId="0" applyNumberFormat="1" applyFont="1" applyAlignment="1" applyProtection="1">
      <alignment horizontal="center" vertical="center" wrapText="1"/>
      <protection locked="0"/>
    </xf>
    <xf numFmtId="0" fontId="8" fillId="0" borderId="0" xfId="0" applyFont="1" applyAlignment="1" applyProtection="1">
      <alignment horizontal="left"/>
      <protection locked="0"/>
    </xf>
    <xf numFmtId="165" fontId="10" fillId="0" borderId="0" xfId="0" applyNumberFormat="1" applyFont="1" applyProtection="1">
      <protection locked="0"/>
    </xf>
    <xf numFmtId="16" fontId="10" fillId="0" borderId="0" xfId="0" applyNumberFormat="1" applyFont="1" applyAlignment="1">
      <alignment horizontal="center" vertical="center"/>
    </xf>
    <xf numFmtId="0" fontId="0" fillId="0" borderId="0" xfId="0" applyAlignment="1">
      <alignment horizontal="left"/>
    </xf>
    <xf numFmtId="17" fontId="7" fillId="0" borderId="0" xfId="0" quotePrefix="1" applyNumberFormat="1" applyFont="1"/>
    <xf numFmtId="0" fontId="40" fillId="4" borderId="0" xfId="0" applyFont="1" applyFill="1" applyProtection="1">
      <protection locked="0"/>
    </xf>
    <xf numFmtId="0" fontId="0" fillId="0" borderId="0" xfId="0" applyAlignment="1" applyProtection="1">
      <alignment horizontal="center"/>
      <protection locked="0"/>
    </xf>
    <xf numFmtId="0" fontId="20" fillId="0" borderId="0" xfId="0" applyFont="1" applyAlignment="1" applyProtection="1">
      <alignment horizontal="left"/>
      <protection locked="0"/>
    </xf>
    <xf numFmtId="0" fontId="8" fillId="0" borderId="0" xfId="0" applyFont="1" applyAlignment="1" applyProtection="1">
      <alignment vertical="center"/>
      <protection locked="0"/>
    </xf>
    <xf numFmtId="0" fontId="22" fillId="0" borderId="0" xfId="4" applyFont="1"/>
    <xf numFmtId="0" fontId="23" fillId="0" borderId="0" xfId="4" applyFont="1" applyAlignment="1">
      <alignment vertical="center" wrapText="1"/>
    </xf>
    <xf numFmtId="0" fontId="24" fillId="0" borderId="0" xfId="4" applyFont="1"/>
    <xf numFmtId="0" fontId="25" fillId="0" borderId="0" xfId="4" applyFont="1"/>
    <xf numFmtId="0" fontId="26" fillId="0" borderId="0" xfId="4" applyFont="1"/>
    <xf numFmtId="0" fontId="38" fillId="4" borderId="0" xfId="4" applyFont="1" applyFill="1" applyAlignment="1">
      <alignment vertical="center"/>
    </xf>
    <xf numFmtId="0" fontId="42" fillId="4" borderId="0" xfId="4" applyFont="1" applyFill="1" applyAlignment="1">
      <alignment vertical="center"/>
    </xf>
    <xf numFmtId="0" fontId="26" fillId="0" borderId="0" xfId="4" applyFont="1" applyAlignment="1">
      <alignment horizontal="left"/>
    </xf>
    <xf numFmtId="0" fontId="26" fillId="0" borderId="0" xfId="4" applyFont="1" applyAlignment="1">
      <alignment horizontal="left" indent="2"/>
    </xf>
    <xf numFmtId="49" fontId="27" fillId="0" borderId="0" xfId="4" applyNumberFormat="1" applyFont="1" applyAlignment="1">
      <alignment horizontal="center"/>
    </xf>
    <xf numFmtId="0" fontId="28" fillId="2" borderId="0" xfId="4" applyFont="1" applyFill="1"/>
    <xf numFmtId="16" fontId="41" fillId="0" borderId="1" xfId="0" applyNumberFormat="1" applyFont="1" applyBorder="1" applyAlignment="1">
      <alignment horizontal="center" vertical="center" wrapText="1"/>
    </xf>
    <xf numFmtId="165" fontId="44" fillId="0" borderId="1" xfId="0" quotePrefix="1" applyNumberFormat="1" applyFont="1" applyBorder="1" applyAlignment="1">
      <alignment horizontal="center" vertical="center" wrapText="1"/>
    </xf>
    <xf numFmtId="16" fontId="43" fillId="0" borderId="1" xfId="0" applyNumberFormat="1" applyFont="1" applyBorder="1" applyAlignment="1">
      <alignment horizontal="center" vertical="center" wrapText="1"/>
    </xf>
    <xf numFmtId="16" fontId="41" fillId="0" borderId="0" xfId="0" applyNumberFormat="1" applyFont="1" applyAlignment="1">
      <alignment horizontal="center" vertical="center" wrapText="1"/>
    </xf>
    <xf numFmtId="0" fontId="8" fillId="0" borderId="0" xfId="0" applyFont="1" applyAlignment="1">
      <alignment horizontal="center" vertical="center" wrapText="1"/>
    </xf>
    <xf numFmtId="165" fontId="44" fillId="0" borderId="0" xfId="0" quotePrefix="1" applyNumberFormat="1" applyFont="1" applyAlignment="1">
      <alignment horizontal="center" vertical="center" wrapText="1"/>
    </xf>
    <xf numFmtId="0" fontId="45" fillId="0" borderId="0" xfId="0" applyFont="1" applyAlignment="1">
      <alignment horizontal="center" vertical="center"/>
    </xf>
    <xf numFmtId="0" fontId="46" fillId="0" borderId="0" xfId="0" applyFont="1"/>
    <xf numFmtId="0" fontId="47" fillId="4" borderId="0" xfId="0" applyFont="1" applyFill="1"/>
    <xf numFmtId="0" fontId="0" fillId="0" borderId="0" xfId="0" applyAlignment="1">
      <alignment horizontal="center"/>
    </xf>
    <xf numFmtId="16" fontId="41" fillId="4" borderId="0" xfId="0" applyNumberFormat="1" applyFont="1" applyFill="1" applyAlignment="1">
      <alignment horizontal="center" vertical="center" wrapText="1"/>
    </xf>
    <xf numFmtId="0" fontId="8" fillId="4" borderId="0" xfId="0" applyFont="1" applyFill="1" applyAlignment="1">
      <alignment horizontal="center" vertical="center" wrapText="1"/>
    </xf>
    <xf numFmtId="165" fontId="10" fillId="4" borderId="0" xfId="0" quotePrefix="1" applyNumberFormat="1" applyFont="1" applyFill="1" applyAlignment="1">
      <alignment horizontal="center" vertical="center" wrapText="1"/>
    </xf>
    <xf numFmtId="0" fontId="19" fillId="4" borderId="0" xfId="0" applyFont="1" applyFill="1" applyAlignment="1">
      <alignment horizontal="center" vertical="center"/>
    </xf>
    <xf numFmtId="0" fontId="20" fillId="0" borderId="0" xfId="0" applyFont="1" applyAlignment="1">
      <alignment horizontal="left"/>
    </xf>
    <xf numFmtId="0" fontId="0" fillId="4" borderId="0" xfId="0" applyFill="1"/>
    <xf numFmtId="0" fontId="16" fillId="0" borderId="0" xfId="0" applyFont="1"/>
    <xf numFmtId="17" fontId="48" fillId="0" borderId="0" xfId="0" quotePrefix="1" applyNumberFormat="1" applyFont="1"/>
    <xf numFmtId="0" fontId="41" fillId="4" borderId="6" xfId="0" applyFont="1" applyFill="1" applyBorder="1" applyAlignment="1" applyProtection="1">
      <alignment horizontal="center"/>
      <protection locked="0"/>
    </xf>
    <xf numFmtId="0" fontId="49" fillId="0" borderId="0" xfId="0" applyFont="1"/>
    <xf numFmtId="0" fontId="8" fillId="0" borderId="6" xfId="0" applyFont="1" applyBorder="1" applyAlignment="1">
      <alignment horizontal="center" wrapText="1"/>
    </xf>
    <xf numFmtId="0" fontId="10" fillId="0" borderId="0" xfId="0" applyFont="1" applyAlignment="1" applyProtection="1">
      <alignment horizontal="center" vertical="center"/>
      <protection locked="0"/>
    </xf>
    <xf numFmtId="0" fontId="8" fillId="0" borderId="5" xfId="0" applyFont="1" applyBorder="1" applyAlignment="1">
      <alignment horizontal="center" vertical="center"/>
    </xf>
    <xf numFmtId="165" fontId="10" fillId="4" borderId="1" xfId="0" quotePrefix="1" applyNumberFormat="1" applyFont="1" applyFill="1" applyBorder="1" applyAlignment="1">
      <alignment horizontal="center" vertical="center" wrapText="1"/>
    </xf>
    <xf numFmtId="16" fontId="10" fillId="0" borderId="1" xfId="0" applyNumberFormat="1" applyFont="1" applyBorder="1" applyAlignment="1">
      <alignment horizontal="center" vertical="center" wrapText="1"/>
    </xf>
    <xf numFmtId="16" fontId="10" fillId="0" borderId="5" xfId="0" applyNumberFormat="1" applyFont="1" applyBorder="1" applyAlignment="1">
      <alignment horizontal="center" vertical="center" wrapText="1"/>
    </xf>
    <xf numFmtId="0" fontId="13" fillId="4" borderId="0" xfId="4" applyFont="1" applyFill="1" applyAlignment="1">
      <alignment vertical="center"/>
    </xf>
    <xf numFmtId="0" fontId="41" fillId="4" borderId="9" xfId="0" applyFont="1" applyFill="1" applyBorder="1" applyAlignment="1" applyProtection="1">
      <alignment horizontal="center"/>
      <protection locked="0"/>
    </xf>
    <xf numFmtId="165" fontId="8" fillId="0" borderId="0" xfId="0" applyNumberFormat="1" applyFont="1" applyAlignment="1">
      <alignment horizontal="center" vertical="center" wrapText="1"/>
    </xf>
    <xf numFmtId="165" fontId="10" fillId="0" borderId="0" xfId="0" applyNumberFormat="1" applyFont="1" applyAlignment="1">
      <alignment horizontal="center" vertical="center" wrapText="1"/>
    </xf>
    <xf numFmtId="0" fontId="8" fillId="0" borderId="0" xfId="0" applyFont="1" applyAlignment="1">
      <alignment horizontal="center" vertical="center"/>
    </xf>
    <xf numFmtId="16" fontId="10" fillId="0" borderId="4" xfId="0" applyNumberFormat="1" applyFont="1" applyBorder="1" applyAlignment="1">
      <alignment horizontal="center" vertical="center"/>
    </xf>
    <xf numFmtId="16" fontId="10" fillId="0" borderId="8" xfId="0" applyNumberFormat="1" applyFont="1" applyBorder="1" applyAlignment="1">
      <alignment horizontal="center" vertical="center"/>
    </xf>
    <xf numFmtId="16" fontId="44" fillId="0" borderId="1" xfId="0" applyNumberFormat="1" applyFont="1" applyBorder="1" applyAlignment="1">
      <alignment horizontal="center" vertical="center"/>
    </xf>
    <xf numFmtId="0" fontId="51" fillId="0" borderId="0" xfId="0" applyFont="1" applyProtection="1">
      <protection locked="0"/>
    </xf>
    <xf numFmtId="0" fontId="12" fillId="0" borderId="0" xfId="0" applyFont="1" applyProtection="1">
      <protection locked="0"/>
    </xf>
    <xf numFmtId="0" fontId="51" fillId="0" borderId="0" xfId="0" applyFont="1"/>
    <xf numFmtId="0" fontId="17" fillId="0" borderId="0" xfId="0" applyFont="1"/>
    <xf numFmtId="0" fontId="18" fillId="0" borderId="0" xfId="5" applyFont="1" applyAlignment="1">
      <alignment horizontal="center"/>
    </xf>
    <xf numFmtId="16" fontId="50" fillId="0" borderId="1" xfId="0" applyNumberFormat="1" applyFont="1" applyBorder="1" applyAlignment="1">
      <alignment horizontal="center" vertical="center"/>
    </xf>
    <xf numFmtId="0" fontId="40" fillId="0" borderId="0" xfId="0" applyFont="1" applyProtection="1">
      <protection locked="0"/>
    </xf>
    <xf numFmtId="0" fontId="50" fillId="0" borderId="0" xfId="0" applyFont="1" applyProtection="1">
      <protection locked="0"/>
    </xf>
    <xf numFmtId="0" fontId="41" fillId="0" borderId="26" xfId="0" applyFont="1" applyBorder="1" applyAlignment="1">
      <alignment horizontal="center"/>
    </xf>
    <xf numFmtId="16" fontId="8" fillId="0" borderId="0" xfId="0" applyNumberFormat="1" applyFont="1" applyAlignment="1">
      <alignment horizontal="center" vertical="center" wrapText="1"/>
    </xf>
    <xf numFmtId="165" fontId="10" fillId="0" borderId="0" xfId="0" quotePrefix="1" applyNumberFormat="1" applyFont="1" applyAlignment="1">
      <alignment horizontal="center" vertical="center" wrapText="1"/>
    </xf>
    <xf numFmtId="16" fontId="8" fillId="0" borderId="0" xfId="0" applyNumberFormat="1" applyFont="1" applyAlignment="1">
      <alignment horizontal="center" vertical="center"/>
    </xf>
    <xf numFmtId="16" fontId="8" fillId="0" borderId="0" xfId="0" applyNumberFormat="1" applyFont="1" applyAlignment="1">
      <alignment horizontal="left" vertical="center" wrapText="1"/>
    </xf>
    <xf numFmtId="0" fontId="53" fillId="4" borderId="0" xfId="0" applyFont="1" applyFill="1" applyAlignment="1">
      <alignment vertical="center"/>
    </xf>
    <xf numFmtId="16" fontId="8" fillId="0" borderId="1" xfId="0" applyNumberFormat="1" applyFont="1" applyBorder="1" applyAlignment="1">
      <alignment horizontal="center" vertical="center" wrapText="1"/>
    </xf>
    <xf numFmtId="16" fontId="8" fillId="0" borderId="4" xfId="0" applyNumberFormat="1" applyFont="1" applyBorder="1" applyAlignment="1">
      <alignment horizontal="center" vertical="center" wrapText="1"/>
    </xf>
    <xf numFmtId="16" fontId="10" fillId="0" borderId="5" xfId="0" applyNumberFormat="1" applyFont="1" applyBorder="1" applyAlignment="1">
      <alignment horizontal="center" vertical="center"/>
    </xf>
    <xf numFmtId="16" fontId="8" fillId="0" borderId="1" xfId="0" applyNumberFormat="1" applyFont="1" applyBorder="1" applyAlignment="1">
      <alignment horizontal="left" vertical="center" wrapText="1"/>
    </xf>
    <xf numFmtId="165" fontId="10" fillId="0" borderId="10" xfId="0" applyNumberFormat="1" applyFont="1" applyBorder="1" applyAlignment="1">
      <alignment horizontal="center" vertical="center" wrapText="1"/>
    </xf>
    <xf numFmtId="0" fontId="32" fillId="0" borderId="0" xfId="0" applyFont="1" applyAlignment="1" applyProtection="1">
      <alignment horizontal="center" vertical="center" wrapText="1"/>
      <protection locked="0"/>
    </xf>
    <xf numFmtId="49" fontId="8" fillId="0" borderId="0" xfId="0" applyNumberFormat="1" applyFont="1" applyAlignment="1" applyProtection="1">
      <alignment horizontal="center" vertical="center"/>
      <protection locked="0"/>
    </xf>
    <xf numFmtId="16" fontId="10" fillId="0" borderId="0" xfId="0" applyNumberFormat="1" applyFont="1" applyAlignment="1" applyProtection="1">
      <alignment horizontal="center" vertical="center"/>
      <protection locked="0"/>
    </xf>
    <xf numFmtId="166" fontId="7" fillId="0" borderId="0" xfId="0" quotePrefix="1" applyNumberFormat="1" applyFont="1" applyProtection="1">
      <protection locked="0"/>
    </xf>
    <xf numFmtId="0" fontId="41" fillId="0" borderId="5" xfId="0" applyFont="1" applyBorder="1" applyAlignment="1">
      <alignment horizontal="center"/>
    </xf>
    <xf numFmtId="0" fontId="8" fillId="0" borderId="6" xfId="0" applyFont="1" applyBorder="1" applyAlignment="1">
      <alignment horizontal="center"/>
    </xf>
    <xf numFmtId="165" fontId="41" fillId="0" borderId="1" xfId="0" applyNumberFormat="1" applyFont="1" applyBorder="1" applyAlignment="1">
      <alignment horizontal="center" vertical="center" wrapText="1"/>
    </xf>
    <xf numFmtId="165" fontId="50" fillId="0" borderId="1" xfId="0" applyNumberFormat="1" applyFont="1" applyBorder="1" applyAlignment="1">
      <alignment horizontal="center" vertical="center" wrapText="1"/>
    </xf>
    <xf numFmtId="0" fontId="8" fillId="0" borderId="5" xfId="0" applyFont="1" applyBorder="1" applyAlignment="1">
      <alignment horizontal="center"/>
    </xf>
    <xf numFmtId="0" fontId="10" fillId="0" borderId="0" xfId="0" applyFont="1" applyAlignment="1">
      <alignment horizontal="center"/>
    </xf>
    <xf numFmtId="0" fontId="53" fillId="4" borderId="0" xfId="0" applyFont="1" applyFill="1" applyAlignment="1">
      <alignment horizontal="center" vertical="center"/>
    </xf>
    <xf numFmtId="16" fontId="10" fillId="0" borderId="1" xfId="0" applyNumberFormat="1" applyFont="1" applyBorder="1" applyAlignment="1" applyProtection="1">
      <alignment horizontal="center" vertical="center"/>
      <protection locked="0"/>
    </xf>
    <xf numFmtId="16" fontId="10" fillId="0" borderId="5" xfId="0" applyNumberFormat="1" applyFont="1" applyBorder="1" applyAlignment="1" applyProtection="1">
      <alignment horizontal="center" vertical="center"/>
      <protection locked="0"/>
    </xf>
    <xf numFmtId="16" fontId="10" fillId="4" borderId="30" xfId="0" applyNumberFormat="1" applyFont="1" applyFill="1" applyBorder="1" applyAlignment="1">
      <alignment horizontal="center" vertical="center"/>
    </xf>
    <xf numFmtId="165" fontId="8" fillId="0" borderId="30" xfId="0" applyNumberFormat="1" applyFont="1" applyBorder="1" applyAlignment="1">
      <alignment horizontal="center" vertical="center" wrapText="1"/>
    </xf>
    <xf numFmtId="165" fontId="10" fillId="0" borderId="30" xfId="0" applyNumberFormat="1" applyFont="1" applyBorder="1" applyAlignment="1">
      <alignment horizontal="center" vertical="center" wrapText="1"/>
    </xf>
    <xf numFmtId="16" fontId="10" fillId="0" borderId="30" xfId="0" applyNumberFormat="1" applyFont="1" applyBorder="1" applyAlignment="1">
      <alignment horizontal="center" vertical="center"/>
    </xf>
    <xf numFmtId="16" fontId="10" fillId="0" borderId="32" xfId="0" applyNumberFormat="1" applyFont="1" applyBorder="1" applyAlignment="1">
      <alignment horizontal="center" vertical="center"/>
    </xf>
    <xf numFmtId="165" fontId="10" fillId="0" borderId="35" xfId="0" applyNumberFormat="1" applyFont="1" applyBorder="1" applyAlignment="1">
      <alignment horizontal="center" vertical="center" wrapText="1"/>
    </xf>
    <xf numFmtId="16" fontId="10" fillId="0" borderId="35" xfId="0" applyNumberFormat="1" applyFont="1" applyBorder="1" applyAlignment="1">
      <alignment horizontal="center" vertical="center"/>
    </xf>
    <xf numFmtId="16" fontId="10" fillId="0" borderId="36" xfId="0" applyNumberFormat="1" applyFont="1" applyBorder="1" applyAlignment="1">
      <alignment horizontal="center" vertical="center"/>
    </xf>
    <xf numFmtId="16" fontId="8" fillId="0" borderId="30" xfId="0" applyNumberFormat="1" applyFont="1" applyBorder="1" applyAlignment="1">
      <alignment horizontal="center" vertical="center" wrapText="1"/>
    </xf>
    <xf numFmtId="165" fontId="10" fillId="0" borderId="30" xfId="0" quotePrefix="1" applyNumberFormat="1" applyFont="1" applyBorder="1" applyAlignment="1">
      <alignment horizontal="center" vertical="center" wrapText="1"/>
    </xf>
    <xf numFmtId="16" fontId="8" fillId="0" borderId="30" xfId="0" applyNumberFormat="1" applyFont="1" applyBorder="1" applyAlignment="1">
      <alignment horizontal="center" vertical="center"/>
    </xf>
    <xf numFmtId="16" fontId="8" fillId="4" borderId="30" xfId="0" applyNumberFormat="1" applyFont="1" applyFill="1" applyBorder="1" applyAlignment="1">
      <alignment horizontal="center" vertical="center"/>
    </xf>
    <xf numFmtId="16" fontId="8" fillId="0" borderId="35" xfId="0" applyNumberFormat="1" applyFont="1" applyBorder="1" applyAlignment="1">
      <alignment horizontal="center" vertical="center" wrapText="1"/>
    </xf>
    <xf numFmtId="16" fontId="8" fillId="0" borderId="30" xfId="0" applyNumberFormat="1" applyFont="1" applyBorder="1" applyAlignment="1">
      <alignment horizontal="left" vertical="center" wrapText="1"/>
    </xf>
    <xf numFmtId="16" fontId="8" fillId="0" borderId="30" xfId="0" applyNumberFormat="1" applyFont="1" applyBorder="1" applyAlignment="1">
      <alignment horizontal="left" vertical="center"/>
    </xf>
    <xf numFmtId="16" fontId="41" fillId="0" borderId="30" xfId="0" applyNumberFormat="1" applyFont="1" applyBorder="1" applyAlignment="1">
      <alignment horizontal="center" vertical="center" wrapText="1"/>
    </xf>
    <xf numFmtId="165" fontId="50" fillId="0" borderId="30" xfId="0" quotePrefix="1" applyNumberFormat="1" applyFont="1" applyBorder="1" applyAlignment="1">
      <alignment horizontal="center" vertical="center" wrapText="1"/>
    </xf>
    <xf numFmtId="0" fontId="8" fillId="0" borderId="30" xfId="0" applyFont="1" applyBorder="1" applyAlignment="1">
      <alignment horizontal="center" vertical="center" wrapText="1"/>
    </xf>
    <xf numFmtId="0" fontId="8" fillId="0" borderId="38" xfId="0" applyFont="1" applyBorder="1" applyAlignment="1" applyProtection="1">
      <alignment horizontal="center" wrapText="1"/>
      <protection locked="0"/>
    </xf>
    <xf numFmtId="0" fontId="8" fillId="0" borderId="38" xfId="0" applyFont="1" applyBorder="1" applyAlignment="1" applyProtection="1">
      <alignment horizontal="center"/>
      <protection locked="0"/>
    </xf>
    <xf numFmtId="0" fontId="8" fillId="0" borderId="31" xfId="0" applyFont="1" applyBorder="1" applyAlignment="1" applyProtection="1">
      <alignment horizontal="center"/>
      <protection locked="0"/>
    </xf>
    <xf numFmtId="0" fontId="8" fillId="0" borderId="1" xfId="0" applyFont="1" applyBorder="1" applyAlignment="1">
      <alignment horizontal="center" vertical="center"/>
    </xf>
    <xf numFmtId="16" fontId="8" fillId="0" borderId="3" xfId="0" applyNumberFormat="1" applyFont="1" applyBorder="1" applyAlignment="1">
      <alignment horizontal="center" vertical="center" wrapText="1"/>
    </xf>
    <xf numFmtId="16" fontId="8" fillId="0" borderId="2" xfId="0" applyNumberFormat="1" applyFont="1" applyBorder="1" applyAlignment="1">
      <alignment horizontal="center" vertical="center" wrapText="1"/>
    </xf>
    <xf numFmtId="0" fontId="41" fillId="0" borderId="13" xfId="0" applyFont="1" applyBorder="1" applyAlignment="1">
      <alignment horizontal="center" vertical="center"/>
    </xf>
    <xf numFmtId="0" fontId="8" fillId="0" borderId="13" xfId="0" applyFont="1" applyBorder="1" applyAlignment="1">
      <alignment horizontal="center" vertical="center"/>
    </xf>
    <xf numFmtId="0" fontId="8" fillId="0" borderId="30" xfId="0" applyFont="1" applyBorder="1" applyAlignment="1">
      <alignment horizontal="center"/>
    </xf>
    <xf numFmtId="0" fontId="8" fillId="0" borderId="31" xfId="0" applyFont="1" applyBorder="1" applyAlignment="1" applyProtection="1">
      <alignment horizontal="center" wrapText="1"/>
      <protection locked="0"/>
    </xf>
    <xf numFmtId="0" fontId="8" fillId="0" borderId="32" xfId="0" applyFont="1" applyBorder="1" applyAlignment="1">
      <alignment horizontal="center" wrapText="1"/>
    </xf>
    <xf numFmtId="0" fontId="54" fillId="0" borderId="0" xfId="0" applyFont="1" applyProtection="1">
      <protection locked="0"/>
    </xf>
    <xf numFmtId="0" fontId="56" fillId="0" borderId="0" xfId="0" applyFont="1" applyProtection="1">
      <protection locked="0"/>
    </xf>
    <xf numFmtId="0" fontId="41" fillId="0" borderId="29" xfId="0" applyFont="1" applyBorder="1" applyAlignment="1">
      <alignment horizontal="center"/>
    </xf>
    <xf numFmtId="0" fontId="41" fillId="0" borderId="28" xfId="0" applyFont="1" applyBorder="1" applyAlignment="1">
      <alignment horizontal="center"/>
    </xf>
    <xf numFmtId="16" fontId="10" fillId="0" borderId="16" xfId="0" applyNumberFormat="1" applyFont="1" applyBorder="1" applyAlignment="1">
      <alignment horizontal="center" vertical="center"/>
    </xf>
    <xf numFmtId="16" fontId="8" fillId="0" borderId="1" xfId="0" applyNumberFormat="1" applyFont="1" applyBorder="1" applyAlignment="1">
      <alignment horizontal="left" vertical="center"/>
    </xf>
    <xf numFmtId="0" fontId="8" fillId="0" borderId="1" xfId="0" applyFont="1" applyBorder="1" applyAlignment="1">
      <alignment horizontal="center" vertical="center" wrapText="1"/>
    </xf>
    <xf numFmtId="16" fontId="8" fillId="0" borderId="4" xfId="0" applyNumberFormat="1" applyFont="1" applyBorder="1" applyAlignment="1">
      <alignment horizontal="left" vertical="center"/>
    </xf>
    <xf numFmtId="0" fontId="57" fillId="0" borderId="0" xfId="0" applyFont="1" applyAlignment="1" applyProtection="1">
      <alignment horizontal="center" vertical="center" wrapText="1"/>
      <protection locked="0"/>
    </xf>
    <xf numFmtId="16" fontId="50" fillId="0" borderId="0" xfId="0" applyNumberFormat="1" applyFont="1" applyAlignment="1" applyProtection="1">
      <alignment horizontal="center" vertical="center"/>
      <protection locked="0"/>
    </xf>
    <xf numFmtId="0" fontId="58" fillId="0" borderId="0" xfId="0" applyFont="1" applyProtection="1">
      <protection locked="0"/>
    </xf>
    <xf numFmtId="0" fontId="8" fillId="0" borderId="30" xfId="0" applyFont="1" applyBorder="1" applyAlignment="1">
      <alignment horizontal="center" wrapText="1"/>
    </xf>
    <xf numFmtId="0" fontId="8" fillId="0" borderId="30" xfId="0" applyFont="1" applyBorder="1" applyAlignment="1">
      <alignment horizontal="center" vertical="center"/>
    </xf>
    <xf numFmtId="0" fontId="8" fillId="4" borderId="30" xfId="0" applyFont="1" applyFill="1" applyBorder="1" applyAlignment="1">
      <alignment horizontal="center"/>
    </xf>
    <xf numFmtId="0" fontId="8" fillId="0" borderId="9" xfId="0" applyFont="1" applyBorder="1" applyAlignment="1">
      <alignment horizontal="center" wrapText="1"/>
    </xf>
    <xf numFmtId="0" fontId="8" fillId="0" borderId="1" xfId="0" applyFont="1" applyBorder="1" applyAlignment="1">
      <alignment horizontal="center" wrapText="1"/>
    </xf>
    <xf numFmtId="0" fontId="8" fillId="0" borderId="9" xfId="0" applyFont="1" applyBorder="1" applyAlignment="1">
      <alignment horizontal="center"/>
    </xf>
    <xf numFmtId="0" fontId="8" fillId="0" borderId="1" xfId="0" applyFont="1" applyBorder="1" applyAlignment="1">
      <alignment horizontal="center"/>
    </xf>
    <xf numFmtId="0" fontId="9" fillId="0" borderId="0" xfId="0" applyFont="1" applyAlignment="1" applyProtection="1">
      <alignment horizontal="center"/>
      <protection locked="0"/>
    </xf>
    <xf numFmtId="0" fontId="41" fillId="0" borderId="1" xfId="0" applyFont="1" applyBorder="1" applyAlignment="1">
      <alignment horizontal="center"/>
    </xf>
    <xf numFmtId="0" fontId="41" fillId="0" borderId="30" xfId="0" applyFont="1" applyBorder="1" applyAlignment="1">
      <alignment horizontal="center"/>
    </xf>
    <xf numFmtId="0" fontId="41" fillId="0" borderId="30" xfId="0" applyFont="1" applyBorder="1" applyAlignment="1">
      <alignment horizontal="center" vertical="center"/>
    </xf>
    <xf numFmtId="0" fontId="58" fillId="0" borderId="0" xfId="0" applyFont="1" applyAlignment="1">
      <alignment horizontal="center"/>
    </xf>
    <xf numFmtId="0" fontId="8" fillId="4" borderId="1" xfId="0" applyFont="1" applyFill="1" applyBorder="1" applyAlignment="1" applyProtection="1">
      <alignment horizontal="center"/>
      <protection locked="0"/>
    </xf>
    <xf numFmtId="0" fontId="8" fillId="4" borderId="9" xfId="0" applyFont="1" applyFill="1" applyBorder="1" applyAlignment="1" applyProtection="1">
      <alignment horizontal="center" wrapText="1"/>
      <protection locked="0"/>
    </xf>
    <xf numFmtId="0" fontId="8" fillId="4" borderId="1" xfId="0" applyFont="1" applyFill="1" applyBorder="1" applyAlignment="1" applyProtection="1">
      <alignment horizontal="center" wrapText="1"/>
      <protection locked="0"/>
    </xf>
    <xf numFmtId="0" fontId="51" fillId="0" borderId="0" xfId="0" applyFont="1" applyAlignment="1" applyProtection="1">
      <alignment wrapText="1"/>
      <protection locked="0"/>
    </xf>
    <xf numFmtId="16" fontId="10" fillId="0" borderId="26" xfId="0" applyNumberFormat="1" applyFont="1" applyBorder="1" applyAlignment="1">
      <alignment horizontal="center" vertical="center"/>
    </xf>
    <xf numFmtId="16" fontId="10" fillId="0" borderId="40" xfId="0" applyNumberFormat="1" applyFont="1" applyBorder="1" applyAlignment="1">
      <alignment horizontal="center" vertical="center"/>
    </xf>
    <xf numFmtId="16" fontId="10" fillId="0" borderId="42" xfId="0" applyNumberFormat="1" applyFont="1" applyBorder="1" applyAlignment="1">
      <alignment horizontal="center" vertical="center"/>
    </xf>
    <xf numFmtId="0" fontId="31" fillId="0" borderId="0" xfId="0" applyFont="1" applyProtection="1">
      <protection locked="0"/>
    </xf>
    <xf numFmtId="0" fontId="8" fillId="4" borderId="30" xfId="0" applyFont="1" applyFill="1" applyBorder="1" applyAlignment="1">
      <alignment horizontal="center" wrapText="1"/>
    </xf>
    <xf numFmtId="165" fontId="41" fillId="0" borderId="3" xfId="0" applyNumberFormat="1" applyFont="1" applyBorder="1" applyAlignment="1">
      <alignment horizontal="center" vertical="center" wrapText="1"/>
    </xf>
    <xf numFmtId="0" fontId="8" fillId="0" borderId="15" xfId="0" applyFont="1" applyBorder="1" applyAlignment="1">
      <alignment horizontal="center" vertical="center" wrapText="1"/>
    </xf>
    <xf numFmtId="16" fontId="8" fillId="0" borderId="10" xfId="0" applyNumberFormat="1" applyFont="1" applyBorder="1" applyAlignment="1">
      <alignment horizontal="left" vertical="center"/>
    </xf>
    <xf numFmtId="165" fontId="41" fillId="0" borderId="25" xfId="0" applyNumberFormat="1" applyFont="1" applyBorder="1" applyAlignment="1">
      <alignment horizontal="center" vertical="center" wrapText="1"/>
    </xf>
    <xf numFmtId="165" fontId="41" fillId="0" borderId="41" xfId="0" applyNumberFormat="1" applyFont="1" applyBorder="1" applyAlignment="1">
      <alignment horizontal="center" vertical="center" wrapText="1"/>
    </xf>
    <xf numFmtId="165" fontId="41" fillId="0" borderId="40" xfId="0" applyNumberFormat="1" applyFont="1" applyBorder="1" applyAlignment="1">
      <alignment horizontal="center" vertical="center" wrapText="1"/>
    </xf>
    <xf numFmtId="165" fontId="50" fillId="0" borderId="40" xfId="0" applyNumberFormat="1" applyFont="1" applyBorder="1" applyAlignment="1">
      <alignment horizontal="center" vertical="center" wrapText="1"/>
    </xf>
    <xf numFmtId="16" fontId="8" fillId="0" borderId="40" xfId="0" applyNumberFormat="1" applyFont="1" applyBorder="1" applyAlignment="1">
      <alignment horizontal="left" vertical="center"/>
    </xf>
    <xf numFmtId="0" fontId="8" fillId="0" borderId="26" xfId="0" applyFont="1" applyBorder="1" applyAlignment="1">
      <alignment horizontal="center"/>
    </xf>
    <xf numFmtId="0" fontId="8" fillId="0" borderId="40" xfId="0" applyFont="1" applyBorder="1" applyAlignment="1">
      <alignment horizontal="center" vertical="center" wrapText="1"/>
    </xf>
    <xf numFmtId="165" fontId="50" fillId="0" borderId="10" xfId="0" applyNumberFormat="1" applyFont="1" applyBorder="1" applyAlignment="1">
      <alignment horizontal="center" vertical="center" wrapText="1"/>
    </xf>
    <xf numFmtId="16" fontId="8" fillId="0" borderId="15" xfId="0" applyNumberFormat="1" applyFont="1" applyBorder="1" applyAlignment="1">
      <alignment horizontal="left" vertical="center"/>
    </xf>
    <xf numFmtId="16" fontId="8" fillId="0" borderId="30" xfId="0" applyNumberFormat="1" applyFont="1" applyBorder="1" applyAlignment="1" applyProtection="1">
      <alignment horizontal="center" vertical="center" wrapText="1"/>
      <protection locked="0"/>
    </xf>
    <xf numFmtId="165" fontId="10" fillId="0" borderId="16" xfId="0" quotePrefix="1" applyNumberFormat="1" applyFont="1" applyBorder="1" applyAlignment="1" applyProtection="1">
      <alignment horizontal="center" vertical="center" wrapText="1"/>
      <protection locked="0"/>
    </xf>
    <xf numFmtId="16" fontId="54" fillId="0" borderId="32" xfId="0" applyNumberFormat="1" applyFont="1" applyBorder="1" applyAlignment="1">
      <alignment horizontal="center" vertical="center"/>
    </xf>
    <xf numFmtId="16" fontId="54" fillId="0" borderId="36" xfId="0" applyNumberFormat="1" applyFont="1" applyBorder="1" applyAlignment="1">
      <alignment horizontal="center" vertical="center"/>
    </xf>
    <xf numFmtId="0" fontId="62" fillId="0" borderId="0" xfId="0" applyFont="1" applyProtection="1">
      <protection locked="0"/>
    </xf>
    <xf numFmtId="164" fontId="7" fillId="0" borderId="0" xfId="0" applyNumberFormat="1" applyFont="1"/>
    <xf numFmtId="165" fontId="50" fillId="0" borderId="0" xfId="0" quotePrefix="1" applyNumberFormat="1" applyFont="1" applyAlignment="1">
      <alignment horizontal="center" vertical="center" wrapText="1"/>
    </xf>
    <xf numFmtId="0" fontId="9" fillId="0" borderId="54" xfId="0" applyFont="1" applyBorder="1" applyAlignment="1">
      <alignment vertical="center"/>
    </xf>
    <xf numFmtId="0" fontId="63" fillId="0" borderId="0" xfId="0" applyFont="1" applyAlignment="1">
      <alignment horizontal="center"/>
    </xf>
    <xf numFmtId="0" fontId="7" fillId="0" borderId="0" xfId="0" applyFont="1" applyAlignment="1">
      <alignment horizontal="center"/>
    </xf>
    <xf numFmtId="0" fontId="8" fillId="0" borderId="49" xfId="0" applyFont="1" applyBorder="1" applyAlignment="1">
      <alignment horizontal="center" vertical="center" wrapText="1"/>
    </xf>
    <xf numFmtId="0" fontId="55" fillId="7" borderId="49" xfId="0" applyFont="1" applyFill="1" applyBorder="1" applyAlignment="1">
      <alignment horizontal="center" vertical="center"/>
    </xf>
    <xf numFmtId="0" fontId="8" fillId="7" borderId="53" xfId="0" applyFont="1" applyFill="1" applyBorder="1" applyAlignment="1">
      <alignment horizontal="center" vertical="center"/>
    </xf>
    <xf numFmtId="0" fontId="8" fillId="0" borderId="53" xfId="0" applyFont="1" applyBorder="1" applyAlignment="1">
      <alignment horizontal="center" vertical="center" wrapText="1"/>
    </xf>
    <xf numFmtId="0" fontId="55" fillId="0" borderId="0" xfId="0" applyFont="1" applyAlignment="1">
      <alignment horizontal="left" vertical="center" wrapText="1"/>
    </xf>
    <xf numFmtId="0" fontId="55" fillId="0" borderId="0" xfId="0" applyFont="1" applyAlignment="1">
      <alignment horizontal="left" vertical="center"/>
    </xf>
    <xf numFmtId="16" fontId="54" fillId="0" borderId="0" xfId="0" applyNumberFormat="1" applyFont="1" applyAlignment="1">
      <alignment horizontal="center" vertical="center"/>
    </xf>
    <xf numFmtId="16" fontId="8" fillId="0" borderId="3" xfId="0" applyNumberFormat="1" applyFont="1" applyBorder="1" applyAlignment="1">
      <alignment horizontal="left" vertical="center" wrapText="1"/>
    </xf>
    <xf numFmtId="16" fontId="8" fillId="0" borderId="33" xfId="0" applyNumberFormat="1" applyFont="1" applyBorder="1" applyAlignment="1">
      <alignment horizontal="left" vertical="center" wrapText="1"/>
    </xf>
    <xf numFmtId="16" fontId="8" fillId="0" borderId="34" xfId="0" applyNumberFormat="1" applyFont="1" applyBorder="1" applyAlignment="1">
      <alignment horizontal="left" vertical="center" wrapText="1"/>
    </xf>
    <xf numFmtId="165" fontId="10" fillId="0" borderId="16" xfId="0" quotePrefix="1" applyNumberFormat="1" applyFont="1" applyBorder="1" applyAlignment="1">
      <alignment horizontal="center" vertical="center" wrapText="1"/>
    </xf>
    <xf numFmtId="16" fontId="51" fillId="0" borderId="0" xfId="0" applyNumberFormat="1" applyFont="1" applyProtection="1">
      <protection locked="0"/>
    </xf>
    <xf numFmtId="165" fontId="10" fillId="0" borderId="10" xfId="0" quotePrefix="1" applyNumberFormat="1" applyFont="1" applyBorder="1" applyAlignment="1" applyProtection="1">
      <alignment horizontal="center" vertical="center" wrapText="1"/>
      <protection locked="0"/>
    </xf>
    <xf numFmtId="16" fontId="8" fillId="0" borderId="35" xfId="0" applyNumberFormat="1" applyFont="1" applyBorder="1" applyAlignment="1" applyProtection="1">
      <alignment horizontal="center" vertical="center" wrapText="1"/>
      <protection locked="0"/>
    </xf>
    <xf numFmtId="165" fontId="10" fillId="0" borderId="55" xfId="0" quotePrefix="1" applyNumberFormat="1" applyFont="1" applyBorder="1" applyAlignment="1" applyProtection="1">
      <alignment horizontal="center" vertical="center" wrapText="1"/>
      <protection locked="0"/>
    </xf>
    <xf numFmtId="16" fontId="10" fillId="0" borderId="55" xfId="0" applyNumberFormat="1" applyFont="1" applyBorder="1" applyAlignment="1" applyProtection="1">
      <alignment horizontal="center" vertical="center"/>
      <protection locked="0"/>
    </xf>
    <xf numFmtId="16" fontId="10" fillId="0" borderId="56" xfId="0" applyNumberFormat="1" applyFont="1" applyBorder="1" applyAlignment="1" applyProtection="1">
      <alignment horizontal="center" vertical="center"/>
      <protection locked="0"/>
    </xf>
    <xf numFmtId="0" fontId="8" fillId="4" borderId="30" xfId="0" applyFont="1" applyFill="1" applyBorder="1" applyAlignment="1">
      <alignment horizontal="center" vertical="center" wrapText="1"/>
    </xf>
    <xf numFmtId="16" fontId="10" fillId="0" borderId="16" xfId="0" applyNumberFormat="1" applyFont="1" applyBorder="1" applyAlignment="1" applyProtection="1">
      <alignment horizontal="center" vertical="center"/>
      <protection locked="0"/>
    </xf>
    <xf numFmtId="16" fontId="10" fillId="0" borderId="45" xfId="0" applyNumberFormat="1" applyFont="1" applyBorder="1" applyAlignment="1">
      <alignment horizontal="center" vertical="center"/>
    </xf>
    <xf numFmtId="165" fontId="10" fillId="0" borderId="16" xfId="0" applyNumberFormat="1" applyFont="1" applyBorder="1" applyAlignment="1">
      <alignment horizontal="center" vertical="center" wrapText="1"/>
    </xf>
    <xf numFmtId="0" fontId="55" fillId="0" borderId="0" xfId="0" applyFont="1" applyAlignment="1">
      <alignment horizontal="center" vertical="center"/>
    </xf>
    <xf numFmtId="16" fontId="8" fillId="4" borderId="0" xfId="0" applyNumberFormat="1" applyFont="1" applyFill="1" applyAlignment="1">
      <alignment horizontal="center" vertical="center"/>
    </xf>
    <xf numFmtId="165" fontId="54" fillId="0" borderId="30" xfId="0" applyNumberFormat="1" applyFont="1" applyBorder="1" applyAlignment="1">
      <alignment horizontal="center" vertical="center" wrapText="1"/>
    </xf>
    <xf numFmtId="0" fontId="8" fillId="0" borderId="28" xfId="0" applyFont="1" applyBorder="1" applyAlignment="1">
      <alignment horizontal="center" wrapText="1"/>
    </xf>
    <xf numFmtId="165" fontId="43" fillId="0" borderId="0" xfId="0" applyNumberFormat="1" applyFont="1" applyAlignment="1">
      <alignment horizontal="center" vertical="center" wrapText="1"/>
    </xf>
    <xf numFmtId="165" fontId="10" fillId="0" borderId="61" xfId="0" quotePrefix="1" applyNumberFormat="1" applyFont="1" applyBorder="1" applyAlignment="1" applyProtection="1">
      <alignment horizontal="center" vertical="center" wrapText="1"/>
      <protection locked="0"/>
    </xf>
    <xf numFmtId="0" fontId="8" fillId="0" borderId="30" xfId="0" applyFont="1" applyBorder="1" applyAlignment="1" applyProtection="1">
      <alignment horizontal="center"/>
      <protection locked="0"/>
    </xf>
    <xf numFmtId="16" fontId="54" fillId="0" borderId="30" xfId="0" applyNumberFormat="1" applyFont="1" applyBorder="1" applyAlignment="1">
      <alignment horizontal="center" vertical="center"/>
    </xf>
    <xf numFmtId="16" fontId="54" fillId="0" borderId="35" xfId="0" applyNumberFormat="1" applyFont="1" applyBorder="1" applyAlignment="1">
      <alignment horizontal="center" vertical="center"/>
    </xf>
    <xf numFmtId="0" fontId="41" fillId="0" borderId="1" xfId="0" applyFont="1" applyBorder="1" applyAlignment="1">
      <alignment horizontal="center" wrapText="1"/>
    </xf>
    <xf numFmtId="0" fontId="43" fillId="0" borderId="1" xfId="0" applyFont="1" applyBorder="1" applyAlignment="1">
      <alignment horizontal="center"/>
    </xf>
    <xf numFmtId="0" fontId="9" fillId="0" borderId="0" xfId="0" applyFont="1" applyAlignment="1">
      <alignment vertical="center"/>
    </xf>
    <xf numFmtId="165" fontId="50" fillId="0" borderId="1" xfId="0" quotePrefix="1" applyNumberFormat="1" applyFont="1" applyBorder="1" applyAlignment="1">
      <alignment horizontal="center" vertical="center" wrapText="1"/>
    </xf>
    <xf numFmtId="165" fontId="50" fillId="0" borderId="1" xfId="0" quotePrefix="1" applyNumberFormat="1" applyFont="1" applyBorder="1" applyAlignment="1" applyProtection="1">
      <alignment horizontal="center" vertical="center" wrapText="1"/>
      <protection locked="0"/>
    </xf>
    <xf numFmtId="165" fontId="50" fillId="0" borderId="1" xfId="0" applyNumberFormat="1" applyFont="1" applyBorder="1" applyAlignment="1" applyProtection="1">
      <alignment horizontal="center" vertical="center" wrapText="1"/>
      <protection locked="0"/>
    </xf>
    <xf numFmtId="0" fontId="43" fillId="0" borderId="13" xfId="0" applyFont="1" applyBorder="1" applyAlignment="1">
      <alignment horizontal="center" vertical="center"/>
    </xf>
    <xf numFmtId="16" fontId="8" fillId="8" borderId="30" xfId="0" applyNumberFormat="1" applyFont="1" applyFill="1" applyBorder="1" applyAlignment="1">
      <alignment horizontal="center" vertical="center"/>
    </xf>
    <xf numFmtId="16" fontId="8" fillId="8" borderId="30" xfId="0" applyNumberFormat="1" applyFont="1" applyFill="1" applyBorder="1" applyAlignment="1">
      <alignment horizontal="center" vertical="center" wrapText="1"/>
    </xf>
    <xf numFmtId="0" fontId="8" fillId="7" borderId="48" xfId="0" applyFont="1" applyFill="1" applyBorder="1" applyAlignment="1">
      <alignment horizontal="center" vertical="center"/>
    </xf>
    <xf numFmtId="0" fontId="8" fillId="0" borderId="48" xfId="0" applyFont="1" applyBorder="1" applyAlignment="1">
      <alignment horizontal="center" vertical="center"/>
    </xf>
    <xf numFmtId="0" fontId="8" fillId="0" borderId="53" xfId="0" applyFont="1" applyBorder="1" applyAlignment="1">
      <alignment horizontal="center" vertical="center"/>
    </xf>
    <xf numFmtId="16" fontId="55" fillId="8" borderId="27" xfId="0" applyNumberFormat="1" applyFont="1" applyFill="1" applyBorder="1" applyAlignment="1" applyProtection="1">
      <alignment horizontal="center" vertical="center" wrapText="1"/>
      <protection locked="0"/>
    </xf>
    <xf numFmtId="16" fontId="55" fillId="8" borderId="0" xfId="0" applyNumberFormat="1" applyFont="1" applyFill="1" applyAlignment="1" applyProtection="1">
      <alignment horizontal="center" vertical="center" wrapText="1"/>
      <protection locked="0"/>
    </xf>
    <xf numFmtId="165" fontId="54" fillId="0" borderId="0" xfId="0" applyNumberFormat="1" applyFont="1" applyAlignment="1">
      <alignment horizontal="center" vertical="center" wrapText="1"/>
    </xf>
    <xf numFmtId="16" fontId="41" fillId="4" borderId="1" xfId="0" applyNumberFormat="1" applyFont="1" applyFill="1" applyBorder="1" applyAlignment="1">
      <alignment horizontal="center" vertical="center"/>
    </xf>
    <xf numFmtId="16" fontId="50" fillId="4" borderId="1" xfId="0" applyNumberFormat="1" applyFont="1" applyFill="1" applyBorder="1" applyAlignment="1">
      <alignment horizontal="center" vertical="center"/>
    </xf>
    <xf numFmtId="0" fontId="41" fillId="0" borderId="13"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0" fillId="0" borderId="58" xfId="0" applyBorder="1" applyAlignment="1" applyProtection="1">
      <alignment horizontal="left"/>
      <protection locked="0"/>
    </xf>
    <xf numFmtId="0" fontId="0" fillId="0" borderId="59" xfId="0" applyBorder="1" applyAlignment="1" applyProtection="1">
      <alignment horizontal="left"/>
      <protection locked="0"/>
    </xf>
    <xf numFmtId="16" fontId="10" fillId="4" borderId="49" xfId="0" applyNumberFormat="1" applyFont="1" applyFill="1" applyBorder="1" applyAlignment="1">
      <alignment horizontal="center" vertical="center"/>
    </xf>
    <xf numFmtId="0" fontId="8" fillId="4" borderId="48" xfId="0" applyFont="1" applyFill="1" applyBorder="1" applyAlignment="1">
      <alignment horizontal="center" vertical="center" wrapText="1"/>
    </xf>
    <xf numFmtId="165" fontId="41" fillId="0" borderId="2" xfId="0" applyNumberFormat="1" applyFont="1" applyBorder="1" applyAlignment="1">
      <alignment horizontal="center" vertical="center" wrapText="1"/>
    </xf>
    <xf numFmtId="165" fontId="41" fillId="0" borderId="4" xfId="0" applyNumberFormat="1" applyFont="1" applyBorder="1" applyAlignment="1">
      <alignment horizontal="center" vertical="center" wrapText="1"/>
    </xf>
    <xf numFmtId="165" fontId="50"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16" fontId="50" fillId="0" borderId="68" xfId="0" applyNumberFormat="1" applyFont="1" applyBorder="1" applyAlignment="1">
      <alignment horizontal="center" vertical="center"/>
    </xf>
    <xf numFmtId="16" fontId="50" fillId="4" borderId="68" xfId="0" applyNumberFormat="1" applyFont="1" applyFill="1" applyBorder="1" applyAlignment="1">
      <alignment horizontal="center" vertical="center"/>
    </xf>
    <xf numFmtId="0" fontId="14" fillId="0" borderId="0" xfId="0" applyFont="1" applyProtection="1">
      <protection locked="0"/>
    </xf>
    <xf numFmtId="0" fontId="55" fillId="0" borderId="1" xfId="0" applyFont="1" applyBorder="1" applyAlignment="1">
      <alignment horizontal="center" vertical="center"/>
    </xf>
    <xf numFmtId="16" fontId="10" fillId="0" borderId="49" xfId="0" applyNumberFormat="1" applyFont="1" applyBorder="1" applyAlignment="1">
      <alignment horizontal="center" vertical="center"/>
    </xf>
    <xf numFmtId="165" fontId="8" fillId="0" borderId="25" xfId="0" applyNumberFormat="1" applyFont="1" applyBorder="1" applyAlignment="1">
      <alignment horizontal="center" vertical="center" wrapText="1"/>
    </xf>
    <xf numFmtId="165" fontId="8" fillId="0" borderId="40" xfId="0" applyNumberFormat="1" applyFont="1" applyBorder="1" applyAlignment="1">
      <alignment horizontal="center" vertical="center" wrapText="1"/>
    </xf>
    <xf numFmtId="16" fontId="8" fillId="0" borderId="75" xfId="0" applyNumberFormat="1" applyFont="1" applyBorder="1" applyAlignment="1">
      <alignment horizontal="left" vertical="center" wrapText="1"/>
    </xf>
    <xf numFmtId="0" fontId="41" fillId="0" borderId="39"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16" fontId="8" fillId="0" borderId="50" xfId="0" applyNumberFormat="1" applyFont="1" applyBorder="1" applyAlignment="1">
      <alignment horizontal="left" vertical="center" wrapText="1"/>
    </xf>
    <xf numFmtId="165" fontId="10" fillId="4" borderId="16" xfId="0" applyNumberFormat="1" applyFont="1" applyFill="1" applyBorder="1" applyAlignment="1">
      <alignment horizontal="center" vertical="center" wrapText="1"/>
    </xf>
    <xf numFmtId="0" fontId="55" fillId="0" borderId="9" xfId="0" applyFont="1" applyBorder="1" applyAlignment="1">
      <alignment horizontal="center"/>
    </xf>
    <xf numFmtId="0" fontId="55" fillId="0" borderId="60" xfId="0" applyFont="1" applyBorder="1" applyAlignment="1">
      <alignment horizontal="center"/>
    </xf>
    <xf numFmtId="0" fontId="41" fillId="0" borderId="28" xfId="0" applyFont="1" applyBorder="1" applyAlignment="1">
      <alignment horizontal="center" wrapText="1"/>
    </xf>
    <xf numFmtId="0" fontId="41" fillId="0" borderId="26" xfId="0" applyFont="1" applyBorder="1" applyAlignment="1">
      <alignment horizontal="center" wrapText="1"/>
    </xf>
    <xf numFmtId="16" fontId="10" fillId="0" borderId="26" xfId="0" applyNumberFormat="1" applyFont="1" applyBorder="1" applyAlignment="1">
      <alignment horizontal="center" vertical="center" wrapText="1"/>
    </xf>
    <xf numFmtId="16" fontId="10" fillId="0" borderId="79" xfId="0" applyNumberFormat="1" applyFont="1" applyBorder="1" applyAlignment="1">
      <alignment horizontal="center" vertical="center"/>
    </xf>
    <xf numFmtId="0" fontId="8" fillId="0" borderId="73" xfId="0" applyFont="1" applyBorder="1" applyAlignment="1">
      <alignment horizontal="center"/>
    </xf>
    <xf numFmtId="0" fontId="71" fillId="0" borderId="0" xfId="0" applyFont="1"/>
    <xf numFmtId="16" fontId="10" fillId="0" borderId="74" xfId="0" applyNumberFormat="1" applyFont="1" applyBorder="1" applyAlignment="1">
      <alignment horizontal="center" vertical="center"/>
    </xf>
    <xf numFmtId="0" fontId="8" fillId="4" borderId="30" xfId="0" applyFont="1" applyFill="1" applyBorder="1" applyAlignment="1">
      <alignment horizontal="center" vertical="center"/>
    </xf>
    <xf numFmtId="0" fontId="8" fillId="0" borderId="35" xfId="0" applyFont="1" applyBorder="1" applyAlignment="1">
      <alignment horizontal="center" vertical="center" wrapText="1"/>
    </xf>
    <xf numFmtId="16" fontId="8" fillId="0" borderId="43" xfId="0" applyNumberFormat="1" applyFont="1" applyBorder="1" applyAlignment="1">
      <alignment horizontal="center" vertical="center" wrapText="1"/>
    </xf>
    <xf numFmtId="16" fontId="8" fillId="0" borderId="34" xfId="0" applyNumberFormat="1" applyFont="1" applyBorder="1" applyAlignment="1">
      <alignment horizontal="center" vertical="center" wrapText="1"/>
    </xf>
    <xf numFmtId="16" fontId="8" fillId="0" borderId="81" xfId="0" applyNumberFormat="1" applyFont="1" applyBorder="1" applyAlignment="1">
      <alignment horizontal="center" vertical="center" wrapText="1"/>
    </xf>
    <xf numFmtId="16" fontId="8" fillId="0" borderId="1" xfId="0" applyNumberFormat="1" applyFont="1" applyBorder="1" applyAlignment="1">
      <alignment horizontal="center" vertical="center"/>
    </xf>
    <xf numFmtId="16" fontId="10" fillId="0" borderId="15" xfId="0" applyNumberFormat="1" applyFont="1" applyBorder="1" applyAlignment="1">
      <alignment horizontal="center" vertical="center" wrapText="1"/>
    </xf>
    <xf numFmtId="16" fontId="10" fillId="0" borderId="73" xfId="0" applyNumberFormat="1" applyFont="1" applyBorder="1" applyAlignment="1">
      <alignment horizontal="center" vertical="center" wrapText="1"/>
    </xf>
    <xf numFmtId="16" fontId="10" fillId="0" borderId="4" xfId="0" applyNumberFormat="1" applyFont="1" applyBorder="1" applyAlignment="1">
      <alignment horizontal="center" vertical="center" wrapText="1"/>
    </xf>
    <xf numFmtId="16" fontId="10" fillId="0" borderId="8" xfId="0" applyNumberFormat="1" applyFont="1" applyBorder="1" applyAlignment="1">
      <alignment horizontal="center" vertical="center" wrapText="1"/>
    </xf>
    <xf numFmtId="16" fontId="41" fillId="0" borderId="1" xfId="0" applyNumberFormat="1" applyFont="1" applyBorder="1" applyAlignment="1">
      <alignment horizontal="center" vertical="center"/>
    </xf>
    <xf numFmtId="16" fontId="55" fillId="0" borderId="0" xfId="0" applyNumberFormat="1" applyFont="1" applyAlignment="1">
      <alignment horizontal="center" vertical="center" wrapText="1"/>
    </xf>
    <xf numFmtId="165" fontId="50" fillId="0" borderId="0" xfId="0" applyNumberFormat="1" applyFont="1" applyAlignment="1" applyProtection="1">
      <alignment horizontal="center" vertical="center" wrapText="1"/>
      <protection locked="0"/>
    </xf>
    <xf numFmtId="0" fontId="41" fillId="0" borderId="30" xfId="0" applyFont="1" applyBorder="1" applyAlignment="1">
      <alignment horizontal="left" vertical="center"/>
    </xf>
    <xf numFmtId="165" fontId="55" fillId="0" borderId="35" xfId="0" applyNumberFormat="1" applyFont="1" applyBorder="1" applyAlignment="1">
      <alignment horizontal="center" vertical="center" wrapText="1"/>
    </xf>
    <xf numFmtId="165" fontId="50" fillId="0" borderId="0" xfId="0" applyNumberFormat="1" applyFont="1" applyAlignment="1">
      <alignment horizontal="center" vertical="center" wrapText="1"/>
    </xf>
    <xf numFmtId="16" fontId="41" fillId="4" borderId="0" xfId="0" applyNumberFormat="1" applyFont="1" applyFill="1" applyAlignment="1">
      <alignment horizontal="center" vertical="center"/>
    </xf>
    <xf numFmtId="16" fontId="50" fillId="4" borderId="0" xfId="0" applyNumberFormat="1" applyFont="1" applyFill="1" applyAlignment="1">
      <alignment horizontal="center" vertical="center"/>
    </xf>
    <xf numFmtId="0" fontId="8" fillId="4" borderId="0" xfId="0" applyFont="1" applyFill="1" applyAlignment="1">
      <alignment horizontal="left" vertical="center" wrapText="1"/>
    </xf>
    <xf numFmtId="16" fontId="10" fillId="4" borderId="0" xfId="0" applyNumberFormat="1" applyFont="1" applyFill="1" applyAlignment="1">
      <alignment horizontal="center" vertical="center"/>
    </xf>
    <xf numFmtId="165" fontId="41" fillId="0" borderId="0" xfId="0" applyNumberFormat="1" applyFont="1" applyAlignment="1">
      <alignment horizontal="center" vertical="center" wrapText="1"/>
    </xf>
    <xf numFmtId="16" fontId="8" fillId="0" borderId="0" xfId="0" applyNumberFormat="1" applyFont="1" applyAlignment="1">
      <alignment horizontal="left" vertical="center"/>
    </xf>
    <xf numFmtId="0" fontId="8" fillId="0" borderId="28" xfId="0" applyFont="1" applyBorder="1" applyAlignment="1">
      <alignment horizontal="center"/>
    </xf>
    <xf numFmtId="0" fontId="9" fillId="0" borderId="0" xfId="0" applyFont="1"/>
    <xf numFmtId="0" fontId="14" fillId="0" borderId="0" xfId="0" applyFont="1"/>
    <xf numFmtId="166" fontId="7" fillId="0" borderId="0" xfId="0" applyNumberFormat="1" applyFont="1"/>
    <xf numFmtId="16" fontId="0" fillId="0" borderId="0" xfId="0" applyNumberFormat="1"/>
    <xf numFmtId="164" fontId="7" fillId="0" borderId="0" xfId="0" applyNumberFormat="1" applyFont="1" applyAlignment="1">
      <alignment horizontal="left"/>
    </xf>
    <xf numFmtId="165" fontId="55" fillId="0" borderId="30" xfId="0" applyNumberFormat="1" applyFont="1" applyBorder="1" applyAlignment="1">
      <alignment horizontal="center" vertical="center" wrapText="1"/>
    </xf>
    <xf numFmtId="0" fontId="8" fillId="0" borderId="0" xfId="0" applyFont="1"/>
    <xf numFmtId="0" fontId="73" fillId="0" borderId="0" xfId="0" applyFont="1"/>
    <xf numFmtId="0" fontId="74" fillId="0" borderId="0" xfId="0" applyFont="1"/>
    <xf numFmtId="0" fontId="64" fillId="0" borderId="0" xfId="0" applyFont="1"/>
    <xf numFmtId="0" fontId="41" fillId="0" borderId="0" xfId="0" applyFont="1"/>
    <xf numFmtId="0" fontId="8" fillId="4" borderId="74" xfId="0" applyFont="1" applyFill="1" applyBorder="1" applyAlignment="1">
      <alignment horizontal="left" vertical="center" wrapText="1"/>
    </xf>
    <xf numFmtId="0" fontId="8" fillId="0" borderId="47" xfId="0" applyFont="1" applyBorder="1" applyAlignment="1">
      <alignment horizontal="center"/>
    </xf>
    <xf numFmtId="0" fontId="41" fillId="0" borderId="0" xfId="0" applyFont="1" applyAlignment="1">
      <alignment horizontal="center"/>
    </xf>
    <xf numFmtId="0" fontId="38" fillId="0" borderId="0" xfId="0" applyFont="1"/>
    <xf numFmtId="0" fontId="50" fillId="4" borderId="9" xfId="0" applyFont="1" applyFill="1" applyBorder="1" applyAlignment="1" applyProtection="1">
      <alignment horizontal="center"/>
      <protection locked="0"/>
    </xf>
    <xf numFmtId="0" fontId="50" fillId="4" borderId="60" xfId="0" applyFont="1" applyFill="1" applyBorder="1" applyAlignment="1" applyProtection="1">
      <alignment horizontal="center"/>
      <protection locked="0"/>
    </xf>
    <xf numFmtId="0" fontId="50" fillId="4" borderId="1" xfId="0" applyFont="1" applyFill="1" applyBorder="1" applyAlignment="1" applyProtection="1">
      <alignment horizontal="center"/>
      <protection locked="0"/>
    </xf>
    <xf numFmtId="0" fontId="50" fillId="4" borderId="68" xfId="0" applyFont="1" applyFill="1" applyBorder="1" applyAlignment="1" applyProtection="1">
      <alignment horizontal="center"/>
      <protection locked="0"/>
    </xf>
    <xf numFmtId="16" fontId="41" fillId="0" borderId="30" xfId="0" applyNumberFormat="1" applyFont="1" applyBorder="1" applyAlignment="1">
      <alignment horizontal="center" vertical="center"/>
    </xf>
    <xf numFmtId="0" fontId="8" fillId="0" borderId="1" xfId="0" applyFont="1" applyBorder="1" applyAlignment="1" applyProtection="1">
      <alignment horizontal="center" vertical="center"/>
      <protection locked="0"/>
    </xf>
    <xf numFmtId="0" fontId="41" fillId="0" borderId="57" xfId="0" applyFont="1" applyBorder="1" applyAlignment="1" applyProtection="1">
      <alignment horizontal="center"/>
      <protection locked="0"/>
    </xf>
    <xf numFmtId="16" fontId="55" fillId="0" borderId="30" xfId="0" applyNumberFormat="1" applyFont="1" applyBorder="1" applyAlignment="1" applyProtection="1">
      <alignment horizontal="center" vertical="center" wrapText="1"/>
      <protection locked="0"/>
    </xf>
    <xf numFmtId="165" fontId="10" fillId="0" borderId="40" xfId="0" applyNumberFormat="1" applyFont="1" applyBorder="1" applyAlignment="1">
      <alignment horizontal="center" vertical="center" wrapText="1"/>
    </xf>
    <xf numFmtId="0" fontId="8" fillId="0" borderId="0" xfId="0" applyFont="1" applyAlignment="1" applyProtection="1">
      <alignment horizontal="center" vertical="center"/>
      <protection locked="0"/>
    </xf>
    <xf numFmtId="165" fontId="55" fillId="0" borderId="0" xfId="0" applyNumberFormat="1" applyFont="1" applyAlignment="1">
      <alignment horizontal="center" vertical="center" wrapText="1"/>
    </xf>
    <xf numFmtId="16" fontId="10" fillId="0" borderId="83" xfId="0" applyNumberFormat="1" applyFont="1" applyBorder="1" applyAlignment="1">
      <alignment horizontal="center" vertical="center"/>
    </xf>
    <xf numFmtId="0" fontId="41" fillId="0" borderId="29" xfId="0" applyFont="1" applyBorder="1" applyAlignment="1">
      <alignment horizontal="center" wrapText="1"/>
    </xf>
    <xf numFmtId="0" fontId="8" fillId="0" borderId="87" xfId="0" applyFont="1" applyBorder="1" applyAlignment="1">
      <alignment horizontal="center"/>
    </xf>
    <xf numFmtId="16" fontId="8" fillId="0" borderId="85" xfId="0" applyNumberFormat="1" applyFont="1" applyBorder="1" applyAlignment="1">
      <alignment horizontal="left" vertical="center"/>
    </xf>
    <xf numFmtId="16" fontId="10" fillId="0" borderId="78" xfId="0" applyNumberFormat="1" applyFont="1" applyBorder="1" applyAlignment="1">
      <alignment horizontal="center" vertical="center"/>
    </xf>
    <xf numFmtId="0" fontId="41" fillId="0" borderId="89" xfId="0" applyFont="1" applyBorder="1" applyAlignment="1">
      <alignment horizontal="center"/>
    </xf>
    <xf numFmtId="16" fontId="54" fillId="0" borderId="1" xfId="0" applyNumberFormat="1" applyFont="1" applyBorder="1" applyAlignment="1">
      <alignment horizontal="center" vertical="center"/>
    </xf>
    <xf numFmtId="165" fontId="50" fillId="0" borderId="30" xfId="0" applyNumberFormat="1" applyFont="1" applyBorder="1" applyAlignment="1" applyProtection="1">
      <alignment horizontal="center" vertical="center" wrapText="1"/>
      <protection locked="0"/>
    </xf>
    <xf numFmtId="165" fontId="50" fillId="0" borderId="10" xfId="0" quotePrefix="1" applyNumberFormat="1" applyFont="1" applyBorder="1" applyAlignment="1" applyProtection="1">
      <alignment horizontal="center" vertical="center" wrapText="1"/>
      <protection locked="0"/>
    </xf>
    <xf numFmtId="0" fontId="8" fillId="4" borderId="30" xfId="0" applyFont="1" applyFill="1" applyBorder="1" applyAlignment="1">
      <alignment horizontal="left" vertical="center" wrapText="1"/>
    </xf>
    <xf numFmtId="0" fontId="8" fillId="4" borderId="17" xfId="0" applyFont="1" applyFill="1" applyBorder="1" applyAlignment="1">
      <alignment horizontal="left" vertical="center" wrapText="1"/>
    </xf>
    <xf numFmtId="16" fontId="8" fillId="0" borderId="39" xfId="0" applyNumberFormat="1" applyFont="1" applyBorder="1" applyAlignment="1">
      <alignment horizontal="center" vertical="center" wrapText="1"/>
    </xf>
    <xf numFmtId="16" fontId="8" fillId="0" borderId="91" xfId="0" applyNumberFormat="1" applyFont="1" applyBorder="1" applyAlignment="1">
      <alignment horizontal="center" vertical="center" wrapText="1"/>
    </xf>
    <xf numFmtId="16" fontId="8" fillId="0" borderId="92" xfId="0" applyNumberFormat="1"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165" fontId="41" fillId="0" borderId="30" xfId="0" applyNumberFormat="1" applyFont="1" applyBorder="1" applyAlignment="1">
      <alignment horizontal="center" vertical="center" wrapText="1"/>
    </xf>
    <xf numFmtId="0" fontId="55" fillId="0" borderId="30" xfId="0" applyFont="1" applyBorder="1" applyAlignment="1">
      <alignment horizontal="center" vertical="center"/>
    </xf>
    <xf numFmtId="0" fontId="41" fillId="0" borderId="47" xfId="0" applyFont="1" applyBorder="1" applyAlignment="1">
      <alignment horizontal="center"/>
    </xf>
    <xf numFmtId="0" fontId="41" fillId="0" borderId="72" xfId="0" applyFont="1" applyBorder="1" applyAlignment="1">
      <alignment horizontal="center"/>
    </xf>
    <xf numFmtId="16" fontId="10" fillId="0" borderId="52" xfId="0" applyNumberFormat="1" applyFont="1" applyBorder="1" applyAlignment="1">
      <alignment horizontal="center" vertical="center"/>
    </xf>
    <xf numFmtId="165" fontId="8" fillId="0" borderId="96" xfId="0" applyNumberFormat="1" applyFont="1" applyBorder="1" applyAlignment="1">
      <alignment horizontal="center" vertical="center" wrapText="1"/>
    </xf>
    <xf numFmtId="16" fontId="10" fillId="0" borderId="97" xfId="0" applyNumberFormat="1" applyFont="1" applyBorder="1" applyAlignment="1">
      <alignment horizontal="center" vertical="center"/>
    </xf>
    <xf numFmtId="165" fontId="10" fillId="0" borderId="98" xfId="0" applyNumberFormat="1" applyFont="1" applyBorder="1" applyAlignment="1">
      <alignment horizontal="center" vertical="center" wrapText="1"/>
    </xf>
    <xf numFmtId="16" fontId="10" fillId="0" borderId="99" xfId="0" applyNumberFormat="1" applyFont="1" applyBorder="1" applyAlignment="1">
      <alignment horizontal="center" vertical="center"/>
    </xf>
    <xf numFmtId="0" fontId="8" fillId="0" borderId="15" xfId="0" applyFont="1" applyBorder="1" applyAlignment="1">
      <alignment horizontal="center"/>
    </xf>
    <xf numFmtId="16" fontId="10" fillId="0" borderId="84" xfId="0" applyNumberFormat="1" applyFont="1" applyBorder="1" applyAlignment="1">
      <alignment horizontal="center" vertical="center"/>
    </xf>
    <xf numFmtId="165" fontId="54" fillId="0" borderId="1" xfId="0" quotePrefix="1" applyNumberFormat="1" applyFont="1" applyBorder="1" applyAlignment="1">
      <alignment horizontal="center" vertical="center" wrapText="1"/>
    </xf>
    <xf numFmtId="16" fontId="54" fillId="0" borderId="53" xfId="0" applyNumberFormat="1" applyFont="1" applyBorder="1" applyAlignment="1">
      <alignment horizontal="center" vertical="center"/>
    </xf>
    <xf numFmtId="0" fontId="41" fillId="0" borderId="13" xfId="0" applyFont="1" applyBorder="1" applyAlignment="1">
      <alignment horizontal="center"/>
    </xf>
    <xf numFmtId="0" fontId="41" fillId="0" borderId="102" xfId="0" applyFont="1" applyBorder="1" applyAlignment="1">
      <alignment horizontal="center" vertical="center"/>
    </xf>
    <xf numFmtId="0" fontId="41" fillId="0" borderId="101" xfId="0" applyFont="1" applyBorder="1" applyAlignment="1">
      <alignment horizontal="center"/>
    </xf>
    <xf numFmtId="0" fontId="41" fillId="0" borderId="74" xfId="0" applyFont="1" applyBorder="1" applyAlignment="1">
      <alignment horizontal="center"/>
    </xf>
    <xf numFmtId="16" fontId="41" fillId="0" borderId="30" xfId="4" applyNumberFormat="1" applyFont="1" applyBorder="1" applyAlignment="1">
      <alignment horizontal="center" vertical="center"/>
    </xf>
    <xf numFmtId="16" fontId="41" fillId="0" borderId="30" xfId="0" applyNumberFormat="1" applyFont="1" applyBorder="1" applyAlignment="1">
      <alignment horizontal="left" vertical="center" wrapText="1"/>
    </xf>
    <xf numFmtId="0" fontId="55" fillId="0" borderId="49" xfId="0" applyFont="1" applyBorder="1" applyAlignment="1">
      <alignment horizontal="center" vertical="center" wrapText="1"/>
    </xf>
    <xf numFmtId="165" fontId="54"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10" fillId="7" borderId="0" xfId="0" applyFont="1" applyFill="1" applyAlignment="1">
      <alignment horizontal="center" vertical="center"/>
    </xf>
    <xf numFmtId="0" fontId="8" fillId="0" borderId="102" xfId="0" applyFont="1" applyBorder="1" applyAlignment="1">
      <alignment horizontal="center" vertical="center"/>
    </xf>
    <xf numFmtId="0" fontId="8" fillId="0" borderId="97" xfId="0" applyFont="1" applyBorder="1" applyAlignment="1">
      <alignment horizontal="center"/>
    </xf>
    <xf numFmtId="16" fontId="8" fillId="0" borderId="97" xfId="0" applyNumberFormat="1" applyFont="1" applyBorder="1" applyAlignment="1">
      <alignment horizontal="center" vertical="center"/>
    </xf>
    <xf numFmtId="165" fontId="8" fillId="0" borderId="100" xfId="0" applyNumberFormat="1" applyFont="1" applyBorder="1" applyAlignment="1">
      <alignment horizontal="center" vertical="center" wrapText="1"/>
    </xf>
    <xf numFmtId="165" fontId="8" fillId="0" borderId="98" xfId="0" applyNumberFormat="1" applyFont="1" applyBorder="1" applyAlignment="1">
      <alignment horizontal="center" vertical="center" wrapText="1"/>
    </xf>
    <xf numFmtId="0" fontId="41" fillId="0" borderId="98" xfId="0" applyFont="1" applyBorder="1" applyAlignment="1">
      <alignment horizontal="left" vertical="center"/>
    </xf>
    <xf numFmtId="0" fontId="41" fillId="0" borderId="98" xfId="0" applyFont="1" applyBorder="1" applyAlignment="1">
      <alignment horizontal="center" vertical="center"/>
    </xf>
    <xf numFmtId="16" fontId="8" fillId="0" borderId="98" xfId="0" applyNumberFormat="1" applyFont="1" applyBorder="1" applyAlignment="1">
      <alignment horizontal="center" vertical="center"/>
    </xf>
    <xf numFmtId="16" fontId="41" fillId="0" borderId="97" xfId="0" applyNumberFormat="1" applyFont="1" applyBorder="1" applyAlignment="1">
      <alignment horizontal="center" vertical="center"/>
    </xf>
    <xf numFmtId="0" fontId="8" fillId="0" borderId="69" xfId="0" applyFont="1" applyBorder="1" applyAlignment="1">
      <alignment horizontal="center" wrapText="1"/>
    </xf>
    <xf numFmtId="0" fontId="8" fillId="0" borderId="97" xfId="0" applyFont="1" applyBorder="1" applyAlignment="1">
      <alignment horizontal="center" wrapText="1"/>
    </xf>
    <xf numFmtId="165" fontId="41" fillId="0" borderId="98" xfId="0" applyNumberFormat="1" applyFont="1" applyBorder="1" applyAlignment="1">
      <alignment horizontal="center" vertical="center" wrapText="1"/>
    </xf>
    <xf numFmtId="16" fontId="8" fillId="0" borderId="97" xfId="0" applyNumberFormat="1" applyFont="1" applyBorder="1" applyAlignment="1">
      <alignment horizontal="center" vertical="center" shrinkToFit="1"/>
    </xf>
    <xf numFmtId="16" fontId="41" fillId="0" borderId="99" xfId="0" applyNumberFormat="1" applyFont="1" applyBorder="1" applyAlignment="1">
      <alignment horizontal="center" vertical="center"/>
    </xf>
    <xf numFmtId="0" fontId="55" fillId="0" borderId="38" xfId="0" applyFont="1" applyBorder="1" applyAlignment="1">
      <alignment horizontal="center" wrapText="1"/>
    </xf>
    <xf numFmtId="0" fontId="55" fillId="0" borderId="30" xfId="0" applyFont="1" applyBorder="1" applyAlignment="1">
      <alignment horizontal="center"/>
    </xf>
    <xf numFmtId="0" fontId="55" fillId="0" borderId="32" xfId="0" applyFont="1" applyBorder="1" applyAlignment="1">
      <alignment horizontal="center"/>
    </xf>
    <xf numFmtId="165" fontId="55" fillId="0" borderId="33" xfId="0" applyNumberFormat="1" applyFont="1" applyBorder="1" applyAlignment="1">
      <alignment horizontal="center" vertical="center" wrapText="1"/>
    </xf>
    <xf numFmtId="165" fontId="55" fillId="0" borderId="34" xfId="0" applyNumberFormat="1" applyFont="1" applyBorder="1" applyAlignment="1">
      <alignment horizontal="center" vertical="center" wrapText="1"/>
    </xf>
    <xf numFmtId="0" fontId="55" fillId="0" borderId="0" xfId="0" applyFont="1" applyAlignment="1" applyProtection="1">
      <alignment horizontal="center" vertical="center"/>
      <protection locked="0"/>
    </xf>
    <xf numFmtId="16" fontId="55" fillId="0" borderId="0" xfId="4" applyNumberFormat="1" applyFont="1" applyAlignment="1">
      <alignment horizontal="center" vertical="center"/>
    </xf>
    <xf numFmtId="16" fontId="55" fillId="0" borderId="0" xfId="0" applyNumberFormat="1" applyFont="1" applyAlignment="1" applyProtection="1">
      <alignment horizontal="center" vertical="center" wrapText="1"/>
      <protection locked="0"/>
    </xf>
    <xf numFmtId="16" fontId="55" fillId="0" borderId="33" xfId="0" applyNumberFormat="1" applyFont="1" applyBorder="1" applyAlignment="1" applyProtection="1">
      <alignment horizontal="center" vertical="center" wrapText="1"/>
      <protection locked="0"/>
    </xf>
    <xf numFmtId="16" fontId="8" fillId="0" borderId="32" xfId="0" applyNumberFormat="1" applyFont="1" applyBorder="1" applyAlignment="1">
      <alignment horizontal="center" vertical="center"/>
    </xf>
    <xf numFmtId="16" fontId="41" fillId="0" borderId="32" xfId="0" applyNumberFormat="1" applyFont="1" applyBorder="1" applyAlignment="1">
      <alignment horizontal="center" vertical="center"/>
    </xf>
    <xf numFmtId="16" fontId="55" fillId="0" borderId="34" xfId="0" applyNumberFormat="1" applyFont="1" applyBorder="1" applyAlignment="1" applyProtection="1">
      <alignment horizontal="center" vertical="center" wrapText="1"/>
      <protection locked="0"/>
    </xf>
    <xf numFmtId="16" fontId="8" fillId="0" borderId="35" xfId="0" applyNumberFormat="1" applyFont="1" applyBorder="1" applyAlignment="1">
      <alignment horizontal="center" vertical="center"/>
    </xf>
    <xf numFmtId="16" fontId="41" fillId="0" borderId="0" xfId="0" applyNumberFormat="1" applyFont="1" applyAlignment="1">
      <alignment horizontal="left" vertical="center" wrapText="1"/>
    </xf>
    <xf numFmtId="0" fontId="41" fillId="0" borderId="0" xfId="0" applyFont="1" applyAlignment="1">
      <alignment horizontal="center" vertical="center"/>
    </xf>
    <xf numFmtId="16" fontId="41" fillId="0" borderId="0" xfId="4" applyNumberFormat="1" applyFont="1" applyAlignment="1">
      <alignment horizontal="center" vertical="center"/>
    </xf>
    <xf numFmtId="0" fontId="8" fillId="0" borderId="26" xfId="0" applyFont="1" applyBorder="1" applyAlignment="1">
      <alignment horizontal="center" vertical="center"/>
    </xf>
    <xf numFmtId="16" fontId="8" fillId="0" borderId="26" xfId="0" applyNumberFormat="1" applyFont="1" applyBorder="1" applyAlignment="1">
      <alignment horizontal="center" vertical="center"/>
    </xf>
    <xf numFmtId="16" fontId="8" fillId="0" borderId="40" xfId="0" applyNumberFormat="1" applyFont="1" applyBorder="1" applyAlignment="1">
      <alignment horizontal="center" vertical="center"/>
    </xf>
    <xf numFmtId="16" fontId="8" fillId="0" borderId="42" xfId="0" applyNumberFormat="1" applyFont="1" applyBorder="1" applyAlignment="1">
      <alignment horizontal="center" vertical="center"/>
    </xf>
    <xf numFmtId="0" fontId="55" fillId="0" borderId="30" xfId="0" applyFont="1" applyBorder="1" applyAlignment="1">
      <alignment vertical="center"/>
    </xf>
    <xf numFmtId="16" fontId="55" fillId="0" borderId="30" xfId="0" applyNumberFormat="1" applyFont="1" applyBorder="1" applyAlignment="1">
      <alignment horizontal="center" vertical="center"/>
    </xf>
    <xf numFmtId="0" fontId="55" fillId="0" borderId="31" xfId="0" applyFont="1" applyBorder="1" applyAlignment="1">
      <alignment horizontal="center" wrapText="1"/>
    </xf>
    <xf numFmtId="16" fontId="55" fillId="0" borderId="32" xfId="0" applyNumberFormat="1" applyFont="1" applyBorder="1" applyAlignment="1">
      <alignment horizontal="center" vertical="center"/>
    </xf>
    <xf numFmtId="0" fontId="55" fillId="0" borderId="35" xfId="0" applyFont="1" applyBorder="1" applyAlignment="1">
      <alignment vertical="center"/>
    </xf>
    <xf numFmtId="16" fontId="55" fillId="0" borderId="35" xfId="0" applyNumberFormat="1" applyFont="1" applyBorder="1" applyAlignment="1">
      <alignment horizontal="center" vertical="center"/>
    </xf>
    <xf numFmtId="16" fontId="55" fillId="0" borderId="36" xfId="0" applyNumberFormat="1" applyFont="1" applyBorder="1" applyAlignment="1">
      <alignment horizontal="center" vertical="center"/>
    </xf>
    <xf numFmtId="16" fontId="55" fillId="4" borderId="0" xfId="0" applyNumberFormat="1" applyFont="1" applyFill="1" applyAlignment="1">
      <alignment horizontal="center" vertical="center" wrapText="1"/>
    </xf>
    <xf numFmtId="165" fontId="55" fillId="4" borderId="0" xfId="0" applyNumberFormat="1" applyFont="1" applyFill="1" applyAlignment="1">
      <alignment horizontal="center" vertical="center" wrapText="1"/>
    </xf>
    <xf numFmtId="0" fontId="19" fillId="0" borderId="0" xfId="0" applyFont="1" applyAlignment="1">
      <alignment horizontal="center" vertical="center"/>
    </xf>
    <xf numFmtId="165" fontId="8" fillId="0" borderId="33" xfId="0" applyNumberFormat="1" applyFont="1" applyBorder="1" applyAlignment="1">
      <alignment horizontal="center" vertical="center" wrapText="1"/>
    </xf>
    <xf numFmtId="0" fontId="41" fillId="0" borderId="32" xfId="0" applyFont="1" applyBorder="1" applyAlignment="1">
      <alignment horizontal="center"/>
    </xf>
    <xf numFmtId="0" fontId="76" fillId="0" borderId="3" xfId="0" applyFont="1" applyBorder="1" applyAlignment="1">
      <alignment horizontal="center" vertical="center" wrapText="1"/>
    </xf>
    <xf numFmtId="16" fontId="77" fillId="0" borderId="30" xfId="0" applyNumberFormat="1" applyFont="1" applyBorder="1" applyAlignment="1" applyProtection="1">
      <alignment horizontal="center" vertical="center" wrapText="1"/>
      <protection locked="0"/>
    </xf>
    <xf numFmtId="0" fontId="78" fillId="0" borderId="1" xfId="0" applyFont="1" applyBorder="1" applyAlignment="1">
      <alignment horizontal="center" vertical="center"/>
    </xf>
    <xf numFmtId="16" fontId="43" fillId="0" borderId="30" xfId="0" applyNumberFormat="1" applyFont="1" applyBorder="1" applyAlignment="1">
      <alignment horizontal="center" vertical="center" wrapText="1"/>
    </xf>
    <xf numFmtId="0" fontId="8" fillId="0" borderId="69" xfId="0" applyFont="1" applyBorder="1" applyAlignment="1" applyProtection="1">
      <alignment horizontal="center" wrapText="1"/>
      <protection locked="0"/>
    </xf>
    <xf numFmtId="0" fontId="41" fillId="0" borderId="97" xfId="0" applyFont="1" applyBorder="1" applyAlignment="1">
      <alignment horizontal="center"/>
    </xf>
    <xf numFmtId="0" fontId="52" fillId="0" borderId="0" xfId="0" applyFont="1" applyAlignment="1" applyProtection="1">
      <alignment horizontal="left"/>
      <protection locked="0"/>
    </xf>
    <xf numFmtId="0" fontId="8" fillId="4" borderId="66" xfId="0" applyFont="1" applyFill="1" applyBorder="1" applyAlignment="1">
      <alignment horizontal="center"/>
    </xf>
    <xf numFmtId="165" fontId="41" fillId="0" borderId="96" xfId="0" applyNumberFormat="1" applyFont="1" applyBorder="1" applyAlignment="1">
      <alignment horizontal="center" vertical="center" wrapText="1"/>
    </xf>
    <xf numFmtId="16" fontId="41" fillId="0" borderId="97" xfId="4" applyNumberFormat="1" applyFont="1" applyBorder="1" applyAlignment="1">
      <alignment horizontal="center" vertical="center"/>
    </xf>
    <xf numFmtId="165" fontId="41" fillId="0" borderId="100" xfId="0" applyNumberFormat="1" applyFont="1" applyBorder="1" applyAlignment="1">
      <alignment horizontal="center" vertical="center" wrapText="1"/>
    </xf>
    <xf numFmtId="16" fontId="41" fillId="0" borderId="98" xfId="0" applyNumberFormat="1" applyFont="1" applyBorder="1" applyAlignment="1">
      <alignment horizontal="left" vertical="center" wrapText="1"/>
    </xf>
    <xf numFmtId="16" fontId="41" fillId="0" borderId="98" xfId="4" applyNumberFormat="1" applyFont="1" applyBorder="1" applyAlignment="1">
      <alignment horizontal="center" vertical="center"/>
    </xf>
    <xf numFmtId="16" fontId="41" fillId="0" borderId="99" xfId="4" applyNumberFormat="1" applyFont="1" applyBorder="1" applyAlignment="1">
      <alignment horizontal="center" vertical="center"/>
    </xf>
    <xf numFmtId="0" fontId="55" fillId="0" borderId="35" xfId="0" applyFont="1" applyBorder="1" applyAlignment="1">
      <alignment horizontal="center" vertical="center"/>
    </xf>
    <xf numFmtId="0" fontId="4" fillId="0" borderId="0" xfId="0" applyFont="1"/>
    <xf numFmtId="16" fontId="10" fillId="0" borderId="30" xfId="0" applyNumberFormat="1" applyFont="1" applyBorder="1" applyAlignment="1">
      <alignment horizontal="center" vertical="center" wrapText="1"/>
    </xf>
    <xf numFmtId="16" fontId="10" fillId="0" borderId="10" xfId="0" applyNumberFormat="1" applyFont="1" applyBorder="1" applyAlignment="1" applyProtection="1">
      <alignment horizontal="center" vertical="center"/>
      <protection locked="0"/>
    </xf>
    <xf numFmtId="0" fontId="56" fillId="0" borderId="0" xfId="0" applyFont="1"/>
    <xf numFmtId="0" fontId="8" fillId="0" borderId="0" xfId="0" applyFont="1" applyAlignment="1">
      <alignment horizontal="center" wrapText="1"/>
    </xf>
    <xf numFmtId="16" fontId="10" fillId="0" borderId="0" xfId="0" applyNumberFormat="1" applyFont="1" applyAlignment="1">
      <alignment horizontal="center" vertical="center" wrapText="1"/>
    </xf>
    <xf numFmtId="165" fontId="10" fillId="0" borderId="92" xfId="0" applyNumberFormat="1" applyFont="1" applyBorder="1" applyAlignment="1">
      <alignment horizontal="center" vertical="center" wrapText="1"/>
    </xf>
    <xf numFmtId="0" fontId="8" fillId="0" borderId="1" xfId="0" applyFont="1" applyBorder="1" applyAlignment="1">
      <alignment vertical="center"/>
    </xf>
    <xf numFmtId="165" fontId="10" fillId="0" borderId="103" xfId="0" applyNumberFormat="1" applyFont="1" applyBorder="1" applyAlignment="1">
      <alignment horizontal="center" vertical="center" wrapText="1"/>
    </xf>
    <xf numFmtId="0" fontId="8" fillId="0" borderId="4" xfId="0" applyFont="1" applyBorder="1" applyAlignment="1">
      <alignment vertical="center"/>
    </xf>
    <xf numFmtId="0" fontId="8" fillId="0" borderId="31" xfId="0" applyFont="1" applyBorder="1" applyAlignment="1">
      <alignment horizontal="center" wrapText="1"/>
    </xf>
    <xf numFmtId="16" fontId="8" fillId="0" borderId="15" xfId="0" applyNumberFormat="1" applyFont="1" applyBorder="1" applyAlignment="1">
      <alignment horizontal="center" vertical="center"/>
    </xf>
    <xf numFmtId="164" fontId="7" fillId="0" borderId="0" xfId="11" applyNumberFormat="1" applyFont="1"/>
    <xf numFmtId="0" fontId="51" fillId="0" borderId="0" xfId="11" applyFont="1" applyAlignment="1" applyProtection="1">
      <alignment horizontal="left"/>
      <protection locked="0"/>
    </xf>
    <xf numFmtId="0" fontId="8" fillId="0" borderId="30" xfId="11" applyFont="1" applyBorder="1" applyAlignment="1">
      <alignment horizontal="center"/>
    </xf>
    <xf numFmtId="165" fontId="8" fillId="0" borderId="30" xfId="11" applyNumberFormat="1" applyFont="1" applyBorder="1" applyAlignment="1">
      <alignment horizontal="center" vertical="center" wrapText="1"/>
    </xf>
    <xf numFmtId="165" fontId="10" fillId="0" borderId="30" xfId="11" applyNumberFormat="1" applyFont="1" applyBorder="1" applyAlignment="1">
      <alignment horizontal="center" vertical="center" wrapText="1"/>
    </xf>
    <xf numFmtId="16" fontId="10" fillId="0" borderId="30" xfId="11" applyNumberFormat="1" applyFont="1" applyBorder="1" applyAlignment="1">
      <alignment horizontal="center" vertical="center"/>
    </xf>
    <xf numFmtId="0" fontId="70" fillId="0" borderId="0" xfId="11" applyFont="1" applyAlignment="1" applyProtection="1">
      <alignment horizontal="left"/>
      <protection locked="0"/>
    </xf>
    <xf numFmtId="0" fontId="51" fillId="0" borderId="0" xfId="11" applyFont="1"/>
    <xf numFmtId="16" fontId="10" fillId="0" borderId="0" xfId="11" applyNumberFormat="1" applyFont="1" applyAlignment="1">
      <alignment horizontal="center" vertical="center"/>
    </xf>
    <xf numFmtId="0" fontId="10" fillId="0" borderId="0" xfId="11" applyFont="1" applyProtection="1">
      <protection locked="0"/>
    </xf>
    <xf numFmtId="0" fontId="8" fillId="0" borderId="1" xfId="11" applyFont="1" applyBorder="1" applyAlignment="1">
      <alignment horizontal="center"/>
    </xf>
    <xf numFmtId="0" fontId="8" fillId="0" borderId="1" xfId="11" applyFont="1" applyBorder="1" applyAlignment="1">
      <alignment horizontal="center" wrapText="1"/>
    </xf>
    <xf numFmtId="165" fontId="8" fillId="0" borderId="1" xfId="11" applyNumberFormat="1" applyFont="1" applyBorder="1" applyAlignment="1">
      <alignment horizontal="center" vertical="center" wrapText="1"/>
    </xf>
    <xf numFmtId="165" fontId="10" fillId="0" borderId="1" xfId="11" applyNumberFormat="1" applyFont="1" applyBorder="1" applyAlignment="1">
      <alignment horizontal="center" vertical="center" wrapText="1"/>
    </xf>
    <xf numFmtId="16" fontId="10" fillId="0" borderId="1" xfId="11" applyNumberFormat="1" applyFont="1" applyBorder="1" applyAlignment="1">
      <alignment horizontal="center" vertical="center"/>
    </xf>
    <xf numFmtId="16" fontId="8" fillId="0" borderId="1" xfId="11" applyNumberFormat="1" applyFont="1" applyBorder="1" applyAlignment="1">
      <alignment horizontal="center" vertical="center" wrapText="1"/>
    </xf>
    <xf numFmtId="165" fontId="8" fillId="0" borderId="0" xfId="11" applyNumberFormat="1" applyFont="1" applyAlignment="1">
      <alignment horizontal="center" vertical="center" wrapText="1"/>
    </xf>
    <xf numFmtId="165" fontId="10" fillId="0" borderId="0" xfId="11" applyNumberFormat="1" applyFont="1" applyAlignment="1">
      <alignment horizontal="center" vertical="center" wrapText="1"/>
    </xf>
    <xf numFmtId="16" fontId="8" fillId="0" borderId="0" xfId="11" applyNumberFormat="1" applyFont="1" applyAlignment="1">
      <alignment horizontal="center" vertical="center" wrapText="1"/>
    </xf>
    <xf numFmtId="165" fontId="8" fillId="0" borderId="96" xfId="11" applyNumberFormat="1" applyFont="1" applyBorder="1" applyAlignment="1">
      <alignment horizontal="center" vertical="center" wrapText="1"/>
    </xf>
    <xf numFmtId="16" fontId="10" fillId="0" borderId="97" xfId="11" applyNumberFormat="1" applyFont="1" applyBorder="1" applyAlignment="1">
      <alignment horizontal="center" vertical="center"/>
    </xf>
    <xf numFmtId="0" fontId="51" fillId="0" borderId="0" xfId="11" applyFont="1" applyProtection="1">
      <protection locked="0"/>
    </xf>
    <xf numFmtId="165" fontId="8" fillId="0" borderId="100" xfId="11" applyNumberFormat="1" applyFont="1" applyBorder="1" applyAlignment="1">
      <alignment horizontal="center" vertical="center" wrapText="1"/>
    </xf>
    <xf numFmtId="16" fontId="10" fillId="0" borderId="98" xfId="11" applyNumberFormat="1" applyFont="1" applyBorder="1" applyAlignment="1">
      <alignment horizontal="center" vertical="center"/>
    </xf>
    <xf numFmtId="16" fontId="10" fillId="0" borderId="99" xfId="11" applyNumberFormat="1" applyFont="1" applyBorder="1" applyAlignment="1">
      <alignment horizontal="center" vertical="center"/>
    </xf>
    <xf numFmtId="165" fontId="8" fillId="0" borderId="0" xfId="11" applyNumberFormat="1" applyFont="1" applyAlignment="1">
      <alignment horizontal="left" vertical="center" wrapText="1"/>
    </xf>
    <xf numFmtId="0" fontId="8" fillId="0" borderId="0" xfId="11" applyFont="1" applyAlignment="1">
      <alignment horizontal="center" vertical="center"/>
    </xf>
    <xf numFmtId="0" fontId="10" fillId="0" borderId="0" xfId="11" applyFont="1" applyAlignment="1" applyProtection="1">
      <alignment horizontal="left"/>
      <protection locked="0"/>
    </xf>
    <xf numFmtId="0" fontId="20" fillId="0" borderId="0" xfId="11" applyFont="1" applyAlignment="1" applyProtection="1">
      <alignment horizontal="left"/>
      <protection locked="0"/>
    </xf>
    <xf numFmtId="0" fontId="8" fillId="0" borderId="0" xfId="11" applyFont="1" applyAlignment="1" applyProtection="1">
      <alignment horizontal="left"/>
      <protection locked="0"/>
    </xf>
    <xf numFmtId="0" fontId="4" fillId="0" borderId="0" xfId="11"/>
    <xf numFmtId="0" fontId="8" fillId="0" borderId="9" xfId="11" applyFont="1" applyBorder="1" applyAlignment="1">
      <alignment horizontal="center" wrapText="1"/>
    </xf>
    <xf numFmtId="0" fontId="8" fillId="0" borderId="6" xfId="11" applyFont="1" applyBorder="1" applyAlignment="1">
      <alignment horizontal="center" wrapText="1"/>
    </xf>
    <xf numFmtId="165" fontId="8" fillId="0" borderId="3" xfId="11" applyNumberFormat="1" applyFont="1" applyBorder="1" applyAlignment="1">
      <alignment horizontal="center" vertical="center" wrapText="1"/>
    </xf>
    <xf numFmtId="0" fontId="8" fillId="0" borderId="1" xfId="11" applyFont="1" applyBorder="1" applyAlignment="1">
      <alignment horizontal="center" vertical="center"/>
    </xf>
    <xf numFmtId="16" fontId="10" fillId="0" borderId="5" xfId="11" applyNumberFormat="1" applyFont="1" applyBorder="1" applyAlignment="1">
      <alignment horizontal="center" vertical="center"/>
    </xf>
    <xf numFmtId="0" fontId="4" fillId="0" borderId="0" xfId="11" applyProtection="1">
      <protection locked="0"/>
    </xf>
    <xf numFmtId="0" fontId="8" fillId="0" borderId="5" xfId="11" applyFont="1" applyBorder="1" applyAlignment="1">
      <alignment horizontal="center" wrapText="1"/>
    </xf>
    <xf numFmtId="0" fontId="8" fillId="0" borderId="1" xfId="11" applyFont="1" applyBorder="1" applyAlignment="1">
      <alignment horizontal="left" vertical="center"/>
    </xf>
    <xf numFmtId="0" fontId="14" fillId="0" borderId="0" xfId="11" applyFont="1" applyProtection="1">
      <protection locked="0"/>
    </xf>
    <xf numFmtId="0" fontId="41" fillId="0" borderId="1" xfId="11" applyFont="1" applyBorder="1" applyAlignment="1">
      <alignment horizontal="center"/>
    </xf>
    <xf numFmtId="0" fontId="41" fillId="0" borderId="5" xfId="11" applyFont="1" applyBorder="1" applyAlignment="1">
      <alignment horizontal="center"/>
    </xf>
    <xf numFmtId="165" fontId="8" fillId="0" borderId="2" xfId="11" applyNumberFormat="1" applyFont="1" applyBorder="1" applyAlignment="1">
      <alignment horizontal="center" vertical="center" wrapText="1"/>
    </xf>
    <xf numFmtId="165" fontId="8" fillId="0" borderId="4" xfId="11" applyNumberFormat="1" applyFont="1" applyBorder="1" applyAlignment="1">
      <alignment horizontal="center" vertical="center" wrapText="1"/>
    </xf>
    <xf numFmtId="165" fontId="10" fillId="0" borderId="4" xfId="11" applyNumberFormat="1" applyFont="1" applyBorder="1" applyAlignment="1">
      <alignment horizontal="center" vertical="center" wrapText="1"/>
    </xf>
    <xf numFmtId="0" fontId="8" fillId="0" borderId="4" xfId="11" applyFont="1" applyBorder="1" applyAlignment="1">
      <alignment horizontal="left" vertical="center"/>
    </xf>
    <xf numFmtId="0" fontId="8" fillId="0" borderId="4" xfId="11" applyFont="1" applyBorder="1" applyAlignment="1">
      <alignment horizontal="center" vertical="center"/>
    </xf>
    <xf numFmtId="16" fontId="10" fillId="0" borderId="4" xfId="11" applyNumberFormat="1" applyFont="1" applyBorder="1" applyAlignment="1">
      <alignment horizontal="center" vertical="center"/>
    </xf>
    <xf numFmtId="16" fontId="10" fillId="0" borderId="8" xfId="11" applyNumberFormat="1" applyFont="1" applyBorder="1" applyAlignment="1">
      <alignment horizontal="center" vertical="center"/>
    </xf>
    <xf numFmtId="16" fontId="8" fillId="0" borderId="0" xfId="11" applyNumberFormat="1" applyFont="1" applyAlignment="1" applyProtection="1">
      <alignment horizontal="center" vertical="center" wrapText="1"/>
      <protection locked="0"/>
    </xf>
    <xf numFmtId="165" fontId="10" fillId="0" borderId="0" xfId="11" applyNumberFormat="1" applyFont="1" applyProtection="1">
      <protection locked="0"/>
    </xf>
    <xf numFmtId="0" fontId="8" fillId="0" borderId="98" xfId="0" applyFont="1" applyBorder="1" applyAlignment="1">
      <alignment horizontal="center"/>
    </xf>
    <xf numFmtId="0" fontId="8" fillId="0" borderId="99" xfId="0" applyFont="1" applyBorder="1" applyAlignment="1">
      <alignment horizontal="center" wrapText="1"/>
    </xf>
    <xf numFmtId="0" fontId="8" fillId="0" borderId="47" xfId="0" applyFont="1" applyBorder="1" applyAlignment="1">
      <alignment horizontal="center" wrapText="1"/>
    </xf>
    <xf numFmtId="0" fontId="8" fillId="0" borderId="10" xfId="0" applyFont="1" applyBorder="1" applyAlignment="1">
      <alignment horizontal="center" wrapText="1"/>
    </xf>
    <xf numFmtId="0" fontId="8" fillId="0" borderId="108" xfId="0" applyFont="1" applyBorder="1" applyAlignment="1">
      <alignment horizontal="center" wrapText="1"/>
    </xf>
    <xf numFmtId="0" fontId="8" fillId="0" borderId="92" xfId="0" applyFont="1" applyBorder="1" applyAlignment="1">
      <alignment horizontal="center" wrapText="1"/>
    </xf>
    <xf numFmtId="16" fontId="8" fillId="0" borderId="92" xfId="0" applyNumberFormat="1" applyFont="1" applyBorder="1" applyAlignment="1">
      <alignment horizontal="center" vertical="center"/>
    </xf>
    <xf numFmtId="16" fontId="8" fillId="0" borderId="103" xfId="0" applyNumberFormat="1" applyFont="1" applyBorder="1" applyAlignment="1">
      <alignment horizontal="center" vertical="center"/>
    </xf>
    <xf numFmtId="16" fontId="8" fillId="0" borderId="10" xfId="0" applyNumberFormat="1" applyFont="1" applyBorder="1" applyAlignment="1">
      <alignment horizontal="center" vertical="center"/>
    </xf>
    <xf numFmtId="16" fontId="8" fillId="0" borderId="77" xfId="0" applyNumberFormat="1" applyFont="1" applyBorder="1" applyAlignment="1">
      <alignment horizontal="center" vertical="center"/>
    </xf>
    <xf numFmtId="0" fontId="41" fillId="0" borderId="30" xfId="0" applyFont="1" applyBorder="1" applyAlignment="1">
      <alignment vertical="center"/>
    </xf>
    <xf numFmtId="0" fontId="41" fillId="0" borderId="35" xfId="0" applyFont="1" applyBorder="1" applyAlignment="1">
      <alignment vertical="center"/>
    </xf>
    <xf numFmtId="0" fontId="41" fillId="0" borderId="35" xfId="0" applyFont="1" applyBorder="1" applyAlignment="1">
      <alignment horizontal="center" vertical="center"/>
    </xf>
    <xf numFmtId="16" fontId="41" fillId="0" borderId="35" xfId="0" applyNumberFormat="1" applyFont="1" applyBorder="1" applyAlignment="1">
      <alignment horizontal="center" vertical="center"/>
    </xf>
    <xf numFmtId="16" fontId="41" fillId="0" borderId="36" xfId="0" applyNumberFormat="1" applyFont="1" applyBorder="1" applyAlignment="1">
      <alignment horizontal="center" vertical="center"/>
    </xf>
    <xf numFmtId="16" fontId="10" fillId="0" borderId="65" xfId="0" applyNumberFormat="1" applyFont="1" applyBorder="1" applyAlignment="1">
      <alignment horizontal="center" vertical="center"/>
    </xf>
    <xf numFmtId="0" fontId="79" fillId="0" borderId="0" xfId="0" applyFont="1" applyAlignment="1" applyProtection="1">
      <alignment horizontal="center"/>
      <protection locked="0"/>
    </xf>
    <xf numFmtId="16" fontId="54" fillId="0" borderId="26" xfId="0" applyNumberFormat="1" applyFont="1" applyBorder="1" applyAlignment="1">
      <alignment horizontal="center" vertical="center"/>
    </xf>
    <xf numFmtId="16" fontId="10" fillId="0" borderId="117" xfId="0" applyNumberFormat="1" applyFont="1" applyBorder="1" applyAlignment="1">
      <alignment horizontal="center" vertical="center"/>
    </xf>
    <xf numFmtId="16" fontId="10" fillId="0" borderId="118" xfId="0" applyNumberFormat="1" applyFont="1" applyBorder="1" applyAlignment="1">
      <alignment horizontal="center" vertical="center"/>
    </xf>
    <xf numFmtId="165" fontId="8" fillId="0" borderId="39" xfId="0" applyNumberFormat="1" applyFont="1" applyBorder="1" applyAlignment="1">
      <alignment horizontal="center" vertical="center" wrapText="1"/>
    </xf>
    <xf numFmtId="165" fontId="8" fillId="0" borderId="92" xfId="0" applyNumberFormat="1" applyFont="1" applyBorder="1" applyAlignment="1">
      <alignment horizontal="center" vertical="center" wrapText="1"/>
    </xf>
    <xf numFmtId="165" fontId="8" fillId="0" borderId="58" xfId="0" applyNumberFormat="1" applyFont="1" applyBorder="1" applyAlignment="1">
      <alignment horizontal="center" vertical="center" wrapText="1"/>
    </xf>
    <xf numFmtId="0" fontId="8" fillId="0" borderId="119" xfId="0" applyFont="1" applyBorder="1" applyAlignment="1">
      <alignment horizontal="center"/>
    </xf>
    <xf numFmtId="0" fontId="8" fillId="0" borderId="120" xfId="0" applyFont="1" applyBorder="1" applyAlignment="1">
      <alignment horizontal="center" wrapText="1"/>
    </xf>
    <xf numFmtId="0" fontId="8" fillId="0" borderId="121" xfId="0" applyFont="1" applyBorder="1" applyAlignment="1">
      <alignment horizontal="center"/>
    </xf>
    <xf numFmtId="165" fontId="8" fillId="0" borderId="76" xfId="0" applyNumberFormat="1" applyFont="1" applyBorder="1" applyAlignment="1">
      <alignment horizontal="center" vertical="center" wrapText="1"/>
    </xf>
    <xf numFmtId="165" fontId="8" fillId="0" borderId="122" xfId="0" applyNumberFormat="1" applyFont="1" applyBorder="1" applyAlignment="1">
      <alignment horizontal="center" vertical="center" wrapText="1"/>
    </xf>
    <xf numFmtId="165" fontId="8" fillId="0" borderId="91" xfId="0" applyNumberFormat="1" applyFont="1" applyBorder="1" applyAlignment="1">
      <alignment horizontal="center" vertical="center" wrapText="1"/>
    </xf>
    <xf numFmtId="165" fontId="8" fillId="0" borderId="123" xfId="0" applyNumberFormat="1" applyFont="1" applyBorder="1" applyAlignment="1">
      <alignment horizontal="center" vertical="center" wrapText="1"/>
    </xf>
    <xf numFmtId="0" fontId="38" fillId="0" borderId="35" xfId="0" applyFont="1" applyBorder="1"/>
    <xf numFmtId="16" fontId="10" fillId="0" borderId="124" xfId="0" applyNumberFormat="1" applyFont="1" applyBorder="1" applyAlignment="1">
      <alignment horizontal="center" vertical="center"/>
    </xf>
    <xf numFmtId="16" fontId="10" fillId="0" borderId="125" xfId="0" applyNumberFormat="1" applyFont="1" applyBorder="1" applyAlignment="1">
      <alignment horizontal="center" vertical="center"/>
    </xf>
    <xf numFmtId="0" fontId="55" fillId="0" borderId="1" xfId="0" applyFont="1" applyBorder="1" applyAlignment="1">
      <alignment horizontal="center" wrapText="1"/>
    </xf>
    <xf numFmtId="0" fontId="55" fillId="0" borderId="1" xfId="0" applyFont="1" applyBorder="1" applyAlignment="1">
      <alignment horizontal="center"/>
    </xf>
    <xf numFmtId="16" fontId="55" fillId="0" borderId="1" xfId="4" applyNumberFormat="1" applyFont="1" applyBorder="1" applyAlignment="1">
      <alignment horizontal="center" vertical="center"/>
    </xf>
    <xf numFmtId="165" fontId="55" fillId="0" borderId="1" xfId="0" applyNumberFormat="1" applyFont="1" applyBorder="1" applyAlignment="1">
      <alignment horizontal="center" vertical="center" wrapText="1"/>
    </xf>
    <xf numFmtId="16" fontId="55" fillId="0" borderId="9" xfId="4" applyNumberFormat="1" applyFont="1" applyBorder="1" applyAlignment="1">
      <alignment horizontal="center" vertical="center"/>
    </xf>
    <xf numFmtId="0" fontId="55" fillId="0" borderId="5" xfId="0" applyFont="1" applyBorder="1" applyAlignment="1">
      <alignment horizontal="center"/>
    </xf>
    <xf numFmtId="165" fontId="55" fillId="0" borderId="3" xfId="0" applyNumberFormat="1" applyFont="1" applyBorder="1" applyAlignment="1">
      <alignment horizontal="center" vertical="center" wrapText="1"/>
    </xf>
    <xf numFmtId="16" fontId="55" fillId="0" borderId="6" xfId="4" applyNumberFormat="1" applyFont="1" applyBorder="1" applyAlignment="1">
      <alignment horizontal="center" vertical="center"/>
    </xf>
    <xf numFmtId="16" fontId="55" fillId="0" borderId="5" xfId="4" applyNumberFormat="1" applyFont="1" applyBorder="1" applyAlignment="1">
      <alignment horizontal="center" vertical="center"/>
    </xf>
    <xf numFmtId="0" fontId="41" fillId="0" borderId="9" xfId="0" applyFont="1" applyBorder="1" applyAlignment="1">
      <alignment horizontal="center" wrapText="1"/>
    </xf>
    <xf numFmtId="165" fontId="41" fillId="4" borderId="100" xfId="0" applyNumberFormat="1" applyFont="1" applyFill="1" applyBorder="1" applyAlignment="1">
      <alignment horizontal="center" vertical="center" wrapText="1"/>
    </xf>
    <xf numFmtId="165" fontId="8" fillId="4" borderId="98" xfId="0" applyNumberFormat="1" applyFont="1" applyFill="1" applyBorder="1" applyAlignment="1">
      <alignment horizontal="center" vertical="center" wrapText="1"/>
    </xf>
    <xf numFmtId="165" fontId="54" fillId="0" borderId="1" xfId="0" applyNumberFormat="1" applyFont="1" applyBorder="1" applyAlignment="1">
      <alignment horizontal="center" vertical="center" wrapText="1"/>
    </xf>
    <xf numFmtId="0" fontId="8" fillId="0" borderId="66" xfId="11" applyFont="1" applyBorder="1" applyAlignment="1">
      <alignment horizontal="center" wrapText="1"/>
    </xf>
    <xf numFmtId="0" fontId="8" fillId="0" borderId="30" xfId="11" applyFont="1" applyBorder="1" applyAlignment="1">
      <alignment horizontal="center" wrapText="1"/>
    </xf>
    <xf numFmtId="0" fontId="8" fillId="0" borderId="66" xfId="11" applyFont="1" applyBorder="1" applyAlignment="1" applyProtection="1">
      <alignment horizontal="center" wrapText="1"/>
      <protection locked="0"/>
    </xf>
    <xf numFmtId="0" fontId="8" fillId="0" borderId="69" xfId="11" applyFont="1" applyBorder="1" applyAlignment="1" applyProtection="1">
      <alignment horizontal="center" wrapText="1"/>
      <protection locked="0"/>
    </xf>
    <xf numFmtId="0" fontId="8" fillId="0" borderId="97" xfId="11" applyFont="1" applyBorder="1" applyAlignment="1">
      <alignment horizontal="center"/>
    </xf>
    <xf numFmtId="165" fontId="8" fillId="0" borderId="98" xfId="11" applyNumberFormat="1" applyFont="1" applyBorder="1" applyAlignment="1">
      <alignment horizontal="center" vertical="center" wrapText="1"/>
    </xf>
    <xf numFmtId="165" fontId="10" fillId="0" borderId="98" xfId="11" applyNumberFormat="1" applyFont="1" applyBorder="1" applyAlignment="1">
      <alignment horizontal="center" vertical="center" wrapText="1"/>
    </xf>
    <xf numFmtId="0" fontId="8" fillId="0" borderId="6" xfId="11" applyFont="1" applyBorder="1" applyAlignment="1" applyProtection="1">
      <alignment horizontal="center" wrapText="1"/>
      <protection locked="0"/>
    </xf>
    <xf numFmtId="0" fontId="8" fillId="0" borderId="5" xfId="11" applyFont="1" applyBorder="1" applyAlignment="1">
      <alignment horizontal="center"/>
    </xf>
    <xf numFmtId="16" fontId="8" fillId="0" borderId="4" xfId="11" applyNumberFormat="1" applyFont="1" applyBorder="1" applyAlignment="1">
      <alignment horizontal="center" vertical="center" wrapText="1"/>
    </xf>
    <xf numFmtId="0" fontId="8" fillId="0" borderId="69" xfId="11" applyFont="1" applyBorder="1" applyAlignment="1">
      <alignment horizontal="center" wrapText="1"/>
    </xf>
    <xf numFmtId="0" fontId="8" fillId="0" borderId="97" xfId="11" applyFont="1" applyBorder="1" applyAlignment="1">
      <alignment horizontal="center" wrapText="1"/>
    </xf>
    <xf numFmtId="0" fontId="8" fillId="0" borderId="0" xfId="0" applyFont="1" applyAlignment="1" applyProtection="1">
      <alignment horizontal="center"/>
      <protection locked="0"/>
    </xf>
    <xf numFmtId="16" fontId="8" fillId="0" borderId="132" xfId="0" applyNumberFormat="1" applyFont="1" applyBorder="1" applyAlignment="1">
      <alignment horizontal="left" vertical="center" wrapText="1"/>
    </xf>
    <xf numFmtId="16" fontId="8" fillId="0" borderId="48" xfId="0" applyNumberFormat="1" applyFont="1" applyBorder="1" applyAlignment="1">
      <alignment horizontal="left" vertical="center" wrapText="1"/>
    </xf>
    <xf numFmtId="16" fontId="8" fillId="0" borderId="48" xfId="0" applyNumberFormat="1" applyFont="1" applyBorder="1" applyAlignment="1">
      <alignment horizontal="center" vertical="center" wrapText="1"/>
    </xf>
    <xf numFmtId="165" fontId="8" fillId="4" borderId="0" xfId="0" applyNumberFormat="1" applyFont="1" applyFill="1" applyAlignment="1">
      <alignment horizontal="center" vertical="center" wrapText="1"/>
    </xf>
    <xf numFmtId="0" fontId="11" fillId="4" borderId="0" xfId="0" applyFont="1" applyFill="1" applyAlignment="1">
      <alignment horizontal="center" vertical="center"/>
    </xf>
    <xf numFmtId="16" fontId="8" fillId="0" borderId="16" xfId="0" applyNumberFormat="1" applyFont="1" applyBorder="1" applyAlignment="1">
      <alignment horizontal="center" vertical="center"/>
    </xf>
    <xf numFmtId="16" fontId="50" fillId="0" borderId="17" xfId="0" applyNumberFormat="1" applyFont="1" applyBorder="1" applyAlignment="1">
      <alignment horizontal="center" vertical="center" wrapText="1"/>
    </xf>
    <xf numFmtId="0" fontId="41" fillId="0" borderId="0" xfId="0" applyFont="1" applyAlignment="1">
      <alignment horizontal="center" wrapText="1"/>
    </xf>
    <xf numFmtId="16" fontId="50" fillId="0" borderId="16" xfId="0" applyNumberFormat="1" applyFont="1" applyBorder="1" applyAlignment="1">
      <alignment horizontal="center" vertical="center" wrapText="1"/>
    </xf>
    <xf numFmtId="0" fontId="76" fillId="0" borderId="3" xfId="0" applyFont="1" applyBorder="1" applyAlignment="1">
      <alignment horizontal="center" vertical="center"/>
    </xf>
    <xf numFmtId="165" fontId="8" fillId="4" borderId="134" xfId="0" applyNumberFormat="1" applyFont="1" applyFill="1" applyBorder="1" applyAlignment="1">
      <alignment horizontal="center" vertical="center" wrapText="1"/>
    </xf>
    <xf numFmtId="165" fontId="10" fillId="4" borderId="30" xfId="0" applyNumberFormat="1" applyFont="1" applyFill="1" applyBorder="1" applyAlignment="1">
      <alignment horizontal="center" vertical="center" wrapText="1"/>
    </xf>
    <xf numFmtId="165" fontId="10" fillId="4" borderId="30" xfId="0" quotePrefix="1" applyNumberFormat="1" applyFont="1" applyFill="1" applyBorder="1" applyAlignment="1">
      <alignment horizontal="center" vertical="center" wrapText="1"/>
    </xf>
    <xf numFmtId="165" fontId="10" fillId="4" borderId="16" xfId="0" quotePrefix="1" applyNumberFormat="1" applyFont="1" applyFill="1" applyBorder="1" applyAlignment="1">
      <alignment horizontal="center" vertical="center" wrapText="1"/>
    </xf>
    <xf numFmtId="0" fontId="8" fillId="0" borderId="90" xfId="0" applyFont="1" applyBorder="1" applyAlignment="1" applyProtection="1">
      <alignment horizontal="center"/>
      <protection locked="0"/>
    </xf>
    <xf numFmtId="0" fontId="41" fillId="0" borderId="90" xfId="0" applyFont="1" applyBorder="1" applyAlignment="1">
      <alignment horizontal="center"/>
    </xf>
    <xf numFmtId="165" fontId="10" fillId="4" borderId="13" xfId="0" quotePrefix="1" applyNumberFormat="1" applyFont="1" applyFill="1" applyBorder="1" applyAlignment="1">
      <alignment horizontal="center" vertical="center" wrapText="1"/>
    </xf>
    <xf numFmtId="16" fontId="10" fillId="0" borderId="135" xfId="0" applyNumberFormat="1" applyFont="1" applyBorder="1" applyAlignment="1">
      <alignment horizontal="center" vertical="center" wrapText="1"/>
    </xf>
    <xf numFmtId="16" fontId="8" fillId="0" borderId="49" xfId="0" applyNumberFormat="1" applyFont="1" applyBorder="1" applyAlignment="1" applyProtection="1">
      <alignment horizontal="center" vertical="center" wrapText="1"/>
      <protection locked="0"/>
    </xf>
    <xf numFmtId="0" fontId="8" fillId="0" borderId="66" xfId="0" applyFont="1" applyBorder="1" applyAlignment="1" applyProtection="1">
      <alignment horizontal="center"/>
      <protection locked="0"/>
    </xf>
    <xf numFmtId="0" fontId="8" fillId="4" borderId="137" xfId="0" applyFont="1" applyFill="1" applyBorder="1" applyAlignment="1">
      <alignment horizontal="left" vertical="center" wrapText="1"/>
    </xf>
    <xf numFmtId="0" fontId="8" fillId="4" borderId="98" xfId="0" applyFont="1" applyFill="1" applyBorder="1" applyAlignment="1">
      <alignment horizontal="center" vertical="center" wrapText="1"/>
    </xf>
    <xf numFmtId="16" fontId="10" fillId="4" borderId="98" xfId="0" applyNumberFormat="1" applyFont="1" applyFill="1" applyBorder="1" applyAlignment="1">
      <alignment horizontal="center" vertical="center"/>
    </xf>
    <xf numFmtId="0" fontId="55" fillId="0" borderId="9" xfId="0" applyFont="1" applyBorder="1" applyAlignment="1">
      <alignment horizontal="center" wrapText="1"/>
    </xf>
    <xf numFmtId="16" fontId="55" fillId="0" borderId="1" xfId="0" applyNumberFormat="1" applyFont="1" applyBorder="1" applyAlignment="1" applyProtection="1">
      <alignment horizontal="center" vertical="center"/>
      <protection locked="0"/>
    </xf>
    <xf numFmtId="0" fontId="79" fillId="0" borderId="0" xfId="0" applyFont="1" applyAlignment="1">
      <alignment horizontal="center"/>
    </xf>
    <xf numFmtId="165" fontId="10" fillId="0" borderId="14" xfId="0" applyNumberFormat="1" applyFont="1" applyBorder="1" applyAlignment="1">
      <alignment horizontal="center" vertical="center" wrapText="1"/>
    </xf>
    <xf numFmtId="165" fontId="8" fillId="0" borderId="136" xfId="11" applyNumberFormat="1" applyFont="1" applyBorder="1" applyAlignment="1">
      <alignment horizontal="center" vertical="center" wrapText="1"/>
    </xf>
    <xf numFmtId="165" fontId="8" fillId="0" borderId="39" xfId="11" applyNumberFormat="1" applyFont="1" applyBorder="1" applyAlignment="1">
      <alignment horizontal="center" vertical="center" wrapText="1"/>
    </xf>
    <xf numFmtId="0" fontId="8" fillId="0" borderId="15" xfId="11" applyFont="1" applyBorder="1" applyAlignment="1">
      <alignment horizontal="left" vertical="center"/>
    </xf>
    <xf numFmtId="0" fontId="8" fillId="0" borderId="15" xfId="11" applyFont="1" applyBorder="1" applyAlignment="1">
      <alignment horizontal="center" vertical="center"/>
    </xf>
    <xf numFmtId="0" fontId="55" fillId="0" borderId="25" xfId="0" applyFont="1" applyBorder="1" applyAlignment="1">
      <alignment horizontal="center" vertical="center" wrapText="1"/>
    </xf>
    <xf numFmtId="0" fontId="9" fillId="0" borderId="0" xfId="0" applyFont="1" applyAlignment="1">
      <alignment horizontal="center"/>
    </xf>
    <xf numFmtId="0" fontId="80" fillId="0" borderId="0" xfId="0" applyFont="1"/>
    <xf numFmtId="0" fontId="2" fillId="0" borderId="0" xfId="0" applyFont="1"/>
    <xf numFmtId="0" fontId="81" fillId="0" borderId="0" xfId="0" applyFont="1" applyAlignment="1">
      <alignment vertical="center"/>
    </xf>
    <xf numFmtId="0" fontId="11" fillId="0" borderId="9" xfId="0" applyFont="1" applyBorder="1" applyAlignment="1">
      <alignment horizontal="center" wrapText="1"/>
    </xf>
    <xf numFmtId="0" fontId="11" fillId="0" borderId="6" xfId="0" applyFont="1" applyBorder="1" applyAlignment="1">
      <alignment horizontal="center" wrapText="1"/>
    </xf>
    <xf numFmtId="0" fontId="11" fillId="0" borderId="1" xfId="0" applyFont="1" applyBorder="1" applyAlignment="1">
      <alignment horizontal="center"/>
    </xf>
    <xf numFmtId="0" fontId="11" fillId="0" borderId="5" xfId="0" applyFont="1" applyBorder="1" applyAlignment="1">
      <alignment horizontal="center"/>
    </xf>
    <xf numFmtId="165" fontId="10" fillId="0" borderId="10" xfId="0" quotePrefix="1" applyNumberFormat="1" applyFont="1" applyBorder="1" applyAlignment="1">
      <alignment horizontal="center" vertical="center" wrapText="1"/>
    </xf>
    <xf numFmtId="16" fontId="50" fillId="0" borderId="13" xfId="0" applyNumberFormat="1" applyFont="1" applyBorder="1" applyAlignment="1">
      <alignment horizontal="center" vertical="center"/>
    </xf>
    <xf numFmtId="16" fontId="8" fillId="0" borderId="2" xfId="0" applyNumberFormat="1" applyFont="1" applyBorder="1" applyAlignment="1">
      <alignment horizontal="left" vertical="center" wrapText="1"/>
    </xf>
    <xf numFmtId="165" fontId="10" fillId="0" borderId="4" xfId="0" quotePrefix="1" applyNumberFormat="1" applyFont="1" applyBorder="1" applyAlignment="1">
      <alignment horizontal="center" vertical="center" wrapText="1"/>
    </xf>
    <xf numFmtId="165" fontId="10" fillId="0" borderId="11" xfId="0" quotePrefix="1" applyNumberFormat="1" applyFont="1" applyBorder="1" applyAlignment="1">
      <alignment horizontal="center" vertical="center" wrapText="1"/>
    </xf>
    <xf numFmtId="0" fontId="29" fillId="0" borderId="0" xfId="6" applyFont="1" applyAlignment="1">
      <alignment horizontal="center"/>
    </xf>
    <xf numFmtId="16" fontId="8" fillId="0" borderId="4" xfId="0" applyNumberFormat="1" applyFont="1" applyBorder="1" applyAlignment="1">
      <alignment horizontal="left" vertical="center" wrapText="1"/>
    </xf>
    <xf numFmtId="0" fontId="8" fillId="0" borderId="0" xfId="0" applyFont="1" applyAlignment="1">
      <alignment vertical="center"/>
    </xf>
    <xf numFmtId="165" fontId="8" fillId="4" borderId="30" xfId="0" applyNumberFormat="1" applyFont="1" applyFill="1" applyBorder="1" applyAlignment="1">
      <alignment horizontal="center" vertical="center" wrapText="1"/>
    </xf>
    <xf numFmtId="165" fontId="8" fillId="4" borderId="25" xfId="0" applyNumberFormat="1" applyFont="1" applyFill="1" applyBorder="1" applyAlignment="1">
      <alignment horizontal="center" vertical="center" wrapText="1"/>
    </xf>
    <xf numFmtId="165" fontId="8" fillId="4" borderId="13" xfId="0" applyNumberFormat="1" applyFont="1" applyFill="1" applyBorder="1" applyAlignment="1">
      <alignment horizontal="center" vertical="center" wrapText="1"/>
    </xf>
    <xf numFmtId="165" fontId="8" fillId="4" borderId="1" xfId="0" applyNumberFormat="1" applyFont="1" applyFill="1" applyBorder="1" applyAlignment="1">
      <alignment horizontal="center" vertical="center" wrapText="1"/>
    </xf>
    <xf numFmtId="0" fontId="8" fillId="0" borderId="48" xfId="0" applyFont="1" applyBorder="1" applyAlignment="1">
      <alignment horizontal="center" vertical="center" wrapText="1"/>
    </xf>
    <xf numFmtId="165" fontId="50" fillId="0" borderId="13" xfId="0" applyNumberFormat="1" applyFont="1" applyBorder="1" applyAlignment="1">
      <alignment horizontal="center" vertical="center" wrapText="1"/>
    </xf>
    <xf numFmtId="16" fontId="10" fillId="0" borderId="115" xfId="0" applyNumberFormat="1" applyFont="1" applyBorder="1" applyAlignment="1">
      <alignment horizontal="center" vertical="center"/>
    </xf>
    <xf numFmtId="0" fontId="2" fillId="4" borderId="0" xfId="4" applyFont="1" applyFill="1" applyAlignment="1">
      <alignment vertical="center"/>
    </xf>
    <xf numFmtId="0" fontId="55" fillId="0" borderId="33" xfId="0" applyFont="1" applyBorder="1" applyAlignment="1">
      <alignment horizontal="center" vertical="center" wrapText="1"/>
    </xf>
    <xf numFmtId="0" fontId="55" fillId="0" borderId="34" xfId="0" applyFont="1" applyBorder="1" applyAlignment="1">
      <alignment horizontal="center" vertical="center" wrapText="1"/>
    </xf>
    <xf numFmtId="0" fontId="82" fillId="0" borderId="0" xfId="0" applyFont="1"/>
    <xf numFmtId="16" fontId="8" fillId="0" borderId="138" xfId="0" applyNumberFormat="1" applyFont="1" applyBorder="1" applyAlignment="1">
      <alignment horizontal="center" vertical="center" wrapText="1"/>
    </xf>
    <xf numFmtId="16" fontId="8" fillId="0" borderId="25" xfId="0" applyNumberFormat="1" applyFont="1" applyBorder="1" applyAlignment="1">
      <alignment horizontal="center" vertical="center" wrapText="1"/>
    </xf>
    <xf numFmtId="0" fontId="0" fillId="0" borderId="141" xfId="0" applyBorder="1"/>
    <xf numFmtId="0" fontId="8" fillId="0" borderId="38" xfId="0" applyFont="1" applyBorder="1" applyAlignment="1">
      <alignment horizontal="center" wrapText="1"/>
    </xf>
    <xf numFmtId="0" fontId="55" fillId="0" borderId="32" xfId="0" applyFont="1" applyBorder="1" applyAlignment="1">
      <alignment horizontal="center" vertical="center"/>
    </xf>
    <xf numFmtId="16" fontId="43" fillId="0" borderId="33" xfId="0" applyNumberFormat="1" applyFont="1" applyBorder="1" applyAlignment="1">
      <alignment horizontal="center" vertical="center" wrapText="1"/>
    </xf>
    <xf numFmtId="16" fontId="43" fillId="0" borderId="34" xfId="0" applyNumberFormat="1" applyFont="1" applyBorder="1" applyAlignment="1">
      <alignment horizontal="center" vertical="center" wrapText="1"/>
    </xf>
    <xf numFmtId="16" fontId="43" fillId="0" borderId="35" xfId="0" applyNumberFormat="1" applyFont="1" applyBorder="1" applyAlignment="1">
      <alignment horizontal="center" vertical="center" wrapText="1"/>
    </xf>
    <xf numFmtId="165" fontId="54" fillId="0" borderId="35" xfId="0" applyNumberFormat="1" applyFont="1" applyBorder="1" applyAlignment="1">
      <alignment horizontal="center" vertical="center" wrapText="1"/>
    </xf>
    <xf numFmtId="165" fontId="50" fillId="0" borderId="26" xfId="0" applyNumberFormat="1" applyFont="1" applyBorder="1" applyAlignment="1">
      <alignment horizontal="center" vertical="center" wrapText="1"/>
    </xf>
    <xf numFmtId="165" fontId="50" fillId="0" borderId="42" xfId="0" applyNumberFormat="1" applyFont="1" applyBorder="1" applyAlignment="1">
      <alignment horizontal="center" vertical="center" wrapText="1"/>
    </xf>
    <xf numFmtId="16" fontId="84" fillId="0" borderId="30" xfId="0" applyNumberFormat="1" applyFont="1" applyBorder="1" applyAlignment="1">
      <alignment horizontal="center" vertical="center" wrapText="1"/>
    </xf>
    <xf numFmtId="165" fontId="85" fillId="0" borderId="30" xfId="0" applyNumberFormat="1" applyFont="1" applyBorder="1" applyAlignment="1">
      <alignment horizontal="center" vertical="center" wrapText="1"/>
    </xf>
    <xf numFmtId="0" fontId="87" fillId="0" borderId="1" xfId="0" applyFont="1" applyBorder="1" applyAlignment="1">
      <alignment horizontal="center" vertical="center"/>
    </xf>
    <xf numFmtId="16" fontId="31" fillId="0" borderId="1" xfId="0" applyNumberFormat="1" applyFont="1" applyBorder="1" applyAlignment="1" applyProtection="1">
      <alignment horizontal="center" vertical="center"/>
      <protection locked="0"/>
    </xf>
    <xf numFmtId="0" fontId="86" fillId="0" borderId="3" xfId="0" applyFont="1" applyBorder="1" applyAlignment="1">
      <alignment horizontal="center" vertical="center" wrapText="1"/>
    </xf>
    <xf numFmtId="165" fontId="31" fillId="4" borderId="16" xfId="0" applyNumberFormat="1" applyFont="1" applyFill="1" applyBorder="1" applyAlignment="1">
      <alignment horizontal="center" vertical="center" wrapText="1"/>
    </xf>
    <xf numFmtId="0" fontId="60" fillId="0" borderId="54" xfId="0" applyFont="1" applyBorder="1" applyAlignment="1">
      <alignment horizontal="center"/>
    </xf>
    <xf numFmtId="165" fontId="50" fillId="0" borderId="0" xfId="0" quotePrefix="1" applyNumberFormat="1" applyFont="1" applyAlignment="1" applyProtection="1">
      <alignment horizontal="center" vertical="center" wrapText="1"/>
      <protection locked="0"/>
    </xf>
    <xf numFmtId="0" fontId="50" fillId="0" borderId="0" xfId="0" applyFont="1" applyAlignment="1">
      <alignment horizontal="center" vertical="center"/>
    </xf>
    <xf numFmtId="16" fontId="50" fillId="0" borderId="0" xfId="0" applyNumberFormat="1" applyFont="1" applyAlignment="1">
      <alignment horizontal="center" vertical="center"/>
    </xf>
    <xf numFmtId="165" fontId="31" fillId="0" borderId="1" xfId="0" quotePrefix="1" applyNumberFormat="1" applyFont="1" applyBorder="1" applyAlignment="1">
      <alignment horizontal="center" vertical="center" wrapText="1"/>
    </xf>
    <xf numFmtId="165" fontId="31" fillId="4" borderId="1" xfId="0" quotePrefix="1" applyNumberFormat="1" applyFont="1" applyFill="1" applyBorder="1" applyAlignment="1">
      <alignment horizontal="center" vertical="center" wrapText="1"/>
    </xf>
    <xf numFmtId="0" fontId="86" fillId="0" borderId="3" xfId="0" applyFont="1" applyBorder="1" applyAlignment="1">
      <alignment horizontal="center" vertical="center"/>
    </xf>
    <xf numFmtId="165" fontId="31" fillId="4" borderId="16" xfId="0" applyNumberFormat="1" applyFont="1" applyFill="1" applyBorder="1" applyAlignment="1">
      <alignment horizontal="center" vertical="center"/>
    </xf>
    <xf numFmtId="165" fontId="31" fillId="0" borderId="1" xfId="0" quotePrefix="1" applyNumberFormat="1" applyFont="1" applyBorder="1" applyAlignment="1">
      <alignment horizontal="center" vertical="center"/>
    </xf>
    <xf numFmtId="165" fontId="31" fillId="4" borderId="1" xfId="0" quotePrefix="1" applyNumberFormat="1" applyFont="1" applyFill="1" applyBorder="1" applyAlignment="1">
      <alignment horizontal="center" vertical="center"/>
    </xf>
    <xf numFmtId="16" fontId="31" fillId="0" borderId="1" xfId="0" applyNumberFormat="1" applyFont="1" applyBorder="1" applyAlignment="1">
      <alignment horizontal="center" vertical="center" wrapText="1"/>
    </xf>
    <xf numFmtId="16" fontId="31" fillId="0" borderId="15" xfId="0" applyNumberFormat="1" applyFont="1" applyBorder="1" applyAlignment="1">
      <alignment horizontal="center" vertical="center"/>
    </xf>
    <xf numFmtId="165" fontId="8" fillId="0" borderId="142" xfId="11" applyNumberFormat="1" applyFont="1" applyBorder="1" applyAlignment="1">
      <alignment horizontal="center" vertical="center" wrapText="1"/>
    </xf>
    <xf numFmtId="165" fontId="8" fillId="0" borderId="143" xfId="11" applyNumberFormat="1" applyFont="1" applyBorder="1" applyAlignment="1">
      <alignment horizontal="center" vertical="center" wrapText="1"/>
    </xf>
    <xf numFmtId="165" fontId="10" fillId="0" borderId="49" xfId="11" applyNumberFormat="1" applyFont="1" applyBorder="1" applyAlignment="1">
      <alignment horizontal="center" vertical="center" wrapText="1"/>
    </xf>
    <xf numFmtId="0" fontId="0" fillId="0" borderId="0" xfId="11" applyFont="1" applyProtection="1">
      <protection locked="0"/>
    </xf>
    <xf numFmtId="0" fontId="0" fillId="0" borderId="0" xfId="11" applyFont="1"/>
    <xf numFmtId="165" fontId="44" fillId="0" borderId="0" xfId="0" applyNumberFormat="1" applyFont="1" applyAlignment="1">
      <alignment horizontal="center" vertical="center" wrapText="1"/>
    </xf>
    <xf numFmtId="16" fontId="55" fillId="0" borderId="34" xfId="0" applyNumberFormat="1" applyFont="1" applyBorder="1" applyAlignment="1">
      <alignment horizontal="center" vertical="center" wrapText="1"/>
    </xf>
    <xf numFmtId="165" fontId="31" fillId="0" borderId="30" xfId="0" applyNumberFormat="1" applyFont="1" applyBorder="1" applyAlignment="1">
      <alignment horizontal="center" vertical="center" wrapText="1"/>
    </xf>
    <xf numFmtId="0" fontId="8" fillId="0" borderId="9" xfId="0" applyFont="1" applyBorder="1" applyAlignment="1" applyProtection="1">
      <alignment horizontal="center"/>
      <protection locked="0"/>
    </xf>
    <xf numFmtId="16" fontId="85" fillId="0" borderId="30" xfId="0" applyNumberFormat="1" applyFont="1" applyBorder="1" applyAlignment="1">
      <alignment horizontal="center" vertical="center"/>
    </xf>
    <xf numFmtId="16" fontId="85" fillId="0" borderId="32" xfId="0" applyNumberFormat="1" applyFont="1" applyBorder="1" applyAlignment="1">
      <alignment horizontal="center" vertical="center"/>
    </xf>
    <xf numFmtId="0" fontId="8" fillId="0" borderId="1" xfId="0" applyFont="1" applyBorder="1" applyAlignment="1" applyProtection="1">
      <alignment horizontal="center"/>
      <protection locked="0"/>
    </xf>
    <xf numFmtId="0" fontId="8" fillId="0" borderId="1" xfId="0" applyFont="1" applyBorder="1" applyAlignment="1" applyProtection="1">
      <alignment horizontal="center" wrapText="1"/>
      <protection locked="0"/>
    </xf>
    <xf numFmtId="16" fontId="41" fillId="4" borderId="3" xfId="0" applyNumberFormat="1" applyFont="1" applyFill="1" applyBorder="1" applyAlignment="1" applyProtection="1">
      <alignment horizontal="center" vertical="center" wrapText="1"/>
      <protection locked="0"/>
    </xf>
    <xf numFmtId="165" fontId="55" fillId="0" borderId="4" xfId="0" applyNumberFormat="1" applyFont="1" applyBorder="1" applyAlignment="1">
      <alignment horizontal="center" vertical="center" wrapText="1"/>
    </xf>
    <xf numFmtId="0" fontId="8" fillId="0" borderId="144" xfId="0" applyFont="1" applyBorder="1" applyAlignment="1" applyProtection="1">
      <alignment horizontal="center"/>
      <protection locked="0"/>
    </xf>
    <xf numFmtId="0" fontId="8" fillId="0" borderId="145" xfId="0" applyFont="1" applyBorder="1" applyAlignment="1" applyProtection="1">
      <alignment horizontal="center"/>
      <protection locked="0"/>
    </xf>
    <xf numFmtId="16" fontId="10" fillId="0" borderId="145" xfId="0" applyNumberFormat="1" applyFont="1" applyBorder="1" applyAlignment="1">
      <alignment horizontal="center" vertical="center"/>
    </xf>
    <xf numFmtId="16" fontId="10" fillId="0" borderId="68" xfId="0" applyNumberFormat="1" applyFont="1" applyBorder="1" applyAlignment="1">
      <alignment horizontal="center" vertical="center"/>
    </xf>
    <xf numFmtId="16" fontId="10" fillId="0" borderId="40" xfId="0" applyNumberFormat="1" applyFont="1" applyBorder="1" applyAlignment="1" applyProtection="1">
      <alignment horizontal="center" vertical="center"/>
      <protection locked="0"/>
    </xf>
    <xf numFmtId="16" fontId="54" fillId="0" borderId="40" xfId="0" applyNumberFormat="1" applyFont="1" applyBorder="1" applyAlignment="1">
      <alignment horizontal="center" vertical="center"/>
    </xf>
    <xf numFmtId="16" fontId="10" fillId="0" borderId="146" xfId="0" applyNumberFormat="1" applyFont="1" applyBorder="1" applyAlignment="1">
      <alignment horizontal="center" vertical="center"/>
    </xf>
    <xf numFmtId="16" fontId="10" fillId="0" borderId="147" xfId="0" applyNumberFormat="1" applyFont="1" applyBorder="1" applyAlignment="1">
      <alignment horizontal="center" vertical="center"/>
    </xf>
    <xf numFmtId="165" fontId="8" fillId="4" borderId="79" xfId="0" applyNumberFormat="1" applyFont="1" applyFill="1" applyBorder="1" applyAlignment="1">
      <alignment horizontal="center" vertical="center" wrapText="1"/>
    </xf>
    <xf numFmtId="16" fontId="89" fillId="0" borderId="13" xfId="0" applyNumberFormat="1" applyFont="1" applyBorder="1" applyAlignment="1">
      <alignment horizontal="center" vertical="center"/>
    </xf>
    <xf numFmtId="16" fontId="90" fillId="0" borderId="1" xfId="0" applyNumberFormat="1" applyFont="1" applyBorder="1" applyAlignment="1">
      <alignment horizontal="center" vertical="center"/>
    </xf>
    <xf numFmtId="16" fontId="90" fillId="0" borderId="5" xfId="0" applyNumberFormat="1" applyFont="1" applyBorder="1" applyAlignment="1">
      <alignment horizontal="center" vertical="center"/>
    </xf>
    <xf numFmtId="0" fontId="10" fillId="4" borderId="30" xfId="0" applyFont="1" applyFill="1" applyBorder="1" applyAlignment="1">
      <alignment horizontal="center"/>
    </xf>
    <xf numFmtId="16" fontId="54" fillId="0" borderId="30" xfId="0" applyNumberFormat="1" applyFont="1" applyBorder="1" applyAlignment="1" applyProtection="1">
      <alignment horizontal="center" vertical="center" wrapText="1"/>
      <protection locked="0"/>
    </xf>
    <xf numFmtId="16" fontId="50" fillId="0" borderId="30" xfId="0" applyNumberFormat="1" applyFont="1" applyBorder="1" applyAlignment="1">
      <alignment horizontal="left" vertical="center" wrapText="1"/>
    </xf>
    <xf numFmtId="16" fontId="50" fillId="0" borderId="30" xfId="0" applyNumberFormat="1" applyFont="1" applyBorder="1" applyAlignment="1">
      <alignment horizontal="center" vertical="center"/>
    </xf>
    <xf numFmtId="16" fontId="50" fillId="0" borderId="30" xfId="4" applyNumberFormat="1" applyFont="1" applyBorder="1" applyAlignment="1">
      <alignment horizontal="center" vertical="center"/>
    </xf>
    <xf numFmtId="16" fontId="54" fillId="0" borderId="39" xfId="0" applyNumberFormat="1" applyFont="1" applyBorder="1" applyAlignment="1" applyProtection="1">
      <alignment horizontal="center" vertical="center" wrapText="1"/>
      <protection locked="0"/>
    </xf>
    <xf numFmtId="16" fontId="50" fillId="0" borderId="98" xfId="0" applyNumberFormat="1" applyFont="1" applyBorder="1" applyAlignment="1">
      <alignment horizontal="left" vertical="center" wrapText="1"/>
    </xf>
    <xf numFmtId="0" fontId="50" fillId="0" borderId="98" xfId="0" applyFont="1" applyBorder="1" applyAlignment="1">
      <alignment horizontal="center" vertical="center"/>
    </xf>
    <xf numFmtId="16" fontId="50" fillId="0" borderId="98" xfId="4" applyNumberFormat="1" applyFont="1" applyBorder="1" applyAlignment="1">
      <alignment horizontal="center" vertical="center"/>
    </xf>
    <xf numFmtId="0" fontId="55" fillId="0" borderId="1" xfId="0" applyFont="1" applyBorder="1" applyAlignment="1" applyProtection="1">
      <alignment horizontal="center" vertical="center"/>
      <protection locked="0"/>
    </xf>
    <xf numFmtId="16" fontId="91" fillId="0" borderId="1" xfId="0" applyNumberFormat="1" applyFont="1" applyBorder="1" applyAlignment="1">
      <alignment horizontal="center" vertical="center" wrapText="1"/>
    </xf>
    <xf numFmtId="165" fontId="92" fillId="0" borderId="1" xfId="0" quotePrefix="1" applyNumberFormat="1" applyFont="1" applyBorder="1" applyAlignment="1">
      <alignment horizontal="center" vertical="center" wrapText="1"/>
    </xf>
    <xf numFmtId="165" fontId="31" fillId="0" borderId="1" xfId="0" applyNumberFormat="1" applyFont="1" applyBorder="1" applyAlignment="1">
      <alignment horizontal="center" vertical="center" wrapText="1"/>
    </xf>
    <xf numFmtId="165" fontId="93" fillId="0" borderId="1" xfId="0" applyNumberFormat="1" applyFont="1" applyBorder="1" applyAlignment="1">
      <alignment horizontal="center" vertical="center" wrapText="1"/>
    </xf>
    <xf numFmtId="16" fontId="8" fillId="0" borderId="90" xfId="0" applyNumberFormat="1" applyFont="1" applyBorder="1" applyAlignment="1">
      <alignment horizontal="left" vertical="center" wrapText="1"/>
    </xf>
    <xf numFmtId="165" fontId="91" fillId="0" borderId="25" xfId="0" applyNumberFormat="1" applyFont="1" applyBorder="1" applyAlignment="1">
      <alignment horizontal="center" vertical="center" wrapText="1"/>
    </xf>
    <xf numFmtId="165" fontId="91" fillId="0" borderId="1" xfId="0" applyNumberFormat="1" applyFont="1" applyBorder="1" applyAlignment="1">
      <alignment horizontal="center" vertical="center" wrapText="1"/>
    </xf>
    <xf numFmtId="16" fontId="74" fillId="0" borderId="15" xfId="0" applyNumberFormat="1" applyFont="1" applyBorder="1" applyAlignment="1">
      <alignment horizontal="center" vertical="center"/>
    </xf>
    <xf numFmtId="0" fontId="74" fillId="0" borderId="15" xfId="0" applyFont="1" applyBorder="1" applyAlignment="1">
      <alignment horizontal="center" vertical="center" wrapText="1"/>
    </xf>
    <xf numFmtId="16" fontId="85" fillId="0" borderId="1" xfId="0" applyNumberFormat="1" applyFont="1" applyBorder="1" applyAlignment="1">
      <alignment horizontal="center" vertical="center"/>
    </xf>
    <xf numFmtId="16" fontId="85" fillId="0" borderId="26" xfId="0" applyNumberFormat="1" applyFont="1" applyBorder="1" applyAlignment="1">
      <alignment horizontal="center" vertical="center"/>
    </xf>
    <xf numFmtId="16" fontId="41" fillId="0" borderId="49" xfId="0" applyNumberFormat="1" applyFont="1" applyBorder="1" applyAlignment="1" applyProtection="1">
      <alignment horizontal="center" vertical="center"/>
      <protection locked="0"/>
    </xf>
    <xf numFmtId="0" fontId="55" fillId="0" borderId="0" xfId="0" applyFont="1" applyAlignment="1">
      <alignment horizontal="center" wrapText="1"/>
    </xf>
    <xf numFmtId="0" fontId="55" fillId="0" borderId="0" xfId="0" applyFont="1" applyAlignment="1">
      <alignment horizontal="center"/>
    </xf>
    <xf numFmtId="16" fontId="55" fillId="0" borderId="0" xfId="0" applyNumberFormat="1" applyFont="1" applyAlignment="1">
      <alignment horizontal="center" vertical="center"/>
    </xf>
    <xf numFmtId="0" fontId="55" fillId="0" borderId="151" xfId="0" applyFont="1" applyBorder="1" applyAlignment="1">
      <alignment horizontal="center" wrapText="1"/>
    </xf>
    <xf numFmtId="0" fontId="55" fillId="0" borderId="152" xfId="0" applyFont="1" applyBorder="1" applyAlignment="1">
      <alignment horizontal="center" wrapText="1"/>
    </xf>
    <xf numFmtId="16" fontId="55" fillId="0" borderId="92" xfId="0" applyNumberFormat="1" applyFont="1" applyBorder="1" applyAlignment="1">
      <alignment horizontal="center" vertical="center"/>
    </xf>
    <xf numFmtId="16" fontId="55" fillId="0" borderId="148" xfId="0" applyNumberFormat="1" applyFont="1" applyBorder="1" applyAlignment="1">
      <alignment horizontal="center" vertical="center"/>
    </xf>
    <xf numFmtId="16" fontId="55" fillId="0" borderId="6" xfId="4" applyNumberFormat="1" applyFont="1" applyBorder="1" applyAlignment="1">
      <alignment horizontal="center"/>
    </xf>
    <xf numFmtId="16" fontId="41" fillId="0" borderId="13" xfId="0" applyNumberFormat="1" applyFont="1" applyBorder="1" applyAlignment="1">
      <alignment horizontal="center" vertical="center" wrapText="1"/>
    </xf>
    <xf numFmtId="16" fontId="41" fillId="0" borderId="4" xfId="0" applyNumberFormat="1" applyFont="1" applyBorder="1" applyAlignment="1">
      <alignment horizontal="center" vertical="center" wrapText="1"/>
    </xf>
    <xf numFmtId="16" fontId="64" fillId="9" borderId="1" xfId="0" applyNumberFormat="1" applyFont="1" applyFill="1" applyBorder="1" applyAlignment="1">
      <alignment horizontal="center" vertical="center" wrapText="1"/>
    </xf>
    <xf numFmtId="16" fontId="10" fillId="0" borderId="17" xfId="0" applyNumberFormat="1" applyFont="1" applyBorder="1" applyAlignment="1">
      <alignment horizontal="center" vertical="center"/>
    </xf>
    <xf numFmtId="16" fontId="8" fillId="0" borderId="153" xfId="0" applyNumberFormat="1" applyFont="1" applyBorder="1" applyAlignment="1">
      <alignment horizontal="left" vertical="center" wrapText="1"/>
    </xf>
    <xf numFmtId="16" fontId="8" fillId="0" borderId="98" xfId="0" applyNumberFormat="1" applyFont="1" applyBorder="1" applyAlignment="1">
      <alignment horizontal="center" vertical="center" wrapText="1"/>
    </xf>
    <xf numFmtId="16" fontId="10" fillId="0" borderId="137" xfId="0" applyNumberFormat="1" applyFont="1" applyBorder="1" applyAlignment="1">
      <alignment horizontal="center" vertical="center"/>
    </xf>
    <xf numFmtId="16" fontId="10" fillId="0" borderId="154" xfId="0" applyNumberFormat="1" applyFont="1" applyBorder="1" applyAlignment="1">
      <alignment horizontal="center" vertical="center"/>
    </xf>
    <xf numFmtId="16" fontId="10" fillId="0" borderId="153" xfId="0" applyNumberFormat="1" applyFont="1" applyBorder="1" applyAlignment="1">
      <alignment horizontal="center" vertical="center"/>
    </xf>
    <xf numFmtId="0" fontId="10" fillId="4" borderId="69" xfId="0" applyFont="1" applyFill="1" applyBorder="1" applyAlignment="1">
      <alignment horizontal="center"/>
    </xf>
    <xf numFmtId="0" fontId="10" fillId="4" borderId="97" xfId="0" applyFont="1" applyFill="1" applyBorder="1" applyAlignment="1">
      <alignment horizontal="center" wrapText="1"/>
    </xf>
    <xf numFmtId="16" fontId="54" fillId="0" borderId="96" xfId="0" applyNumberFormat="1" applyFont="1" applyBorder="1" applyAlignment="1" applyProtection="1">
      <alignment horizontal="center" vertical="center" wrapText="1"/>
      <protection locked="0"/>
    </xf>
    <xf numFmtId="16" fontId="54" fillId="0" borderId="136" xfId="0" applyNumberFormat="1" applyFont="1" applyBorder="1" applyAlignment="1" applyProtection="1">
      <alignment horizontal="center" vertical="center" wrapText="1"/>
      <protection locked="0"/>
    </xf>
    <xf numFmtId="16" fontId="54" fillId="0" borderId="100" xfId="0" applyNumberFormat="1" applyFont="1" applyBorder="1" applyAlignment="1" applyProtection="1">
      <alignment horizontal="center" vertical="center" wrapText="1"/>
      <protection locked="0"/>
    </xf>
    <xf numFmtId="16" fontId="54" fillId="0" borderId="98" xfId="0" applyNumberFormat="1" applyFont="1" applyBorder="1" applyAlignment="1" applyProtection="1">
      <alignment horizontal="center" vertical="center" wrapText="1"/>
      <protection locked="0"/>
    </xf>
    <xf numFmtId="165" fontId="54" fillId="0" borderId="98" xfId="0" applyNumberFormat="1" applyFont="1" applyBorder="1" applyAlignment="1">
      <alignment horizontal="center" vertical="center" wrapText="1"/>
    </xf>
    <xf numFmtId="16" fontId="94" fillId="4" borderId="1" xfId="0" applyNumberFormat="1" applyFont="1" applyFill="1" applyBorder="1" applyAlignment="1">
      <alignment horizontal="center" vertical="center"/>
    </xf>
    <xf numFmtId="165" fontId="55" fillId="9" borderId="3" xfId="0" applyNumberFormat="1" applyFont="1" applyFill="1" applyBorder="1" applyAlignment="1">
      <alignment horizontal="center" vertical="center" wrapText="1"/>
    </xf>
    <xf numFmtId="165" fontId="55" fillId="9" borderId="1" xfId="0" applyNumberFormat="1" applyFont="1" applyFill="1" applyBorder="1" applyAlignment="1">
      <alignment horizontal="center" vertical="center" wrapText="1"/>
    </xf>
    <xf numFmtId="165" fontId="41" fillId="0" borderId="96" xfId="11" applyNumberFormat="1" applyFont="1" applyBorder="1" applyAlignment="1">
      <alignment horizontal="center" vertical="center" wrapText="1"/>
    </xf>
    <xf numFmtId="165" fontId="41" fillId="0" borderId="30" xfId="11" applyNumberFormat="1" applyFont="1" applyBorder="1" applyAlignment="1">
      <alignment horizontal="center" vertical="center" wrapText="1"/>
    </xf>
    <xf numFmtId="165" fontId="50" fillId="0" borderId="30" xfId="11" applyNumberFormat="1" applyFont="1" applyBorder="1" applyAlignment="1">
      <alignment horizontal="center" vertical="center" wrapText="1"/>
    </xf>
    <xf numFmtId="165" fontId="41" fillId="0" borderId="100" xfId="11" applyNumberFormat="1" applyFont="1" applyBorder="1" applyAlignment="1">
      <alignment horizontal="center" vertical="center" wrapText="1"/>
    </xf>
    <xf numFmtId="165" fontId="41" fillId="0" borderId="98" xfId="11" applyNumberFormat="1" applyFont="1" applyBorder="1" applyAlignment="1">
      <alignment horizontal="center" vertical="center" wrapText="1"/>
    </xf>
    <xf numFmtId="165" fontId="50" fillId="0" borderId="98" xfId="11" applyNumberFormat="1" applyFont="1" applyBorder="1" applyAlignment="1">
      <alignment horizontal="center" vertical="center" wrapText="1"/>
    </xf>
    <xf numFmtId="16" fontId="8" fillId="9" borderId="3" xfId="0" applyNumberFormat="1" applyFont="1" applyFill="1" applyBorder="1" applyAlignment="1">
      <alignment horizontal="center" vertical="center" wrapText="1"/>
    </xf>
    <xf numFmtId="16" fontId="8" fillId="9" borderId="1" xfId="0" applyNumberFormat="1" applyFont="1" applyFill="1" applyBorder="1" applyAlignment="1">
      <alignment horizontal="center" vertical="center" wrapText="1"/>
    </xf>
    <xf numFmtId="165" fontId="10" fillId="9" borderId="1" xfId="0" applyNumberFormat="1" applyFont="1" applyFill="1" applyBorder="1" applyAlignment="1">
      <alignment horizontal="center" vertical="center" wrapText="1"/>
    </xf>
    <xf numFmtId="16" fontId="54" fillId="9" borderId="96" xfId="0" applyNumberFormat="1" applyFont="1" applyFill="1" applyBorder="1" applyAlignment="1" applyProtection="1">
      <alignment horizontal="center" vertical="center" wrapText="1"/>
      <protection locked="0"/>
    </xf>
    <xf numFmtId="16" fontId="54" fillId="9" borderId="30" xfId="0" applyNumberFormat="1" applyFont="1" applyFill="1" applyBorder="1" applyAlignment="1" applyProtection="1">
      <alignment horizontal="center" vertical="center" wrapText="1"/>
      <protection locked="0"/>
    </xf>
    <xf numFmtId="165" fontId="54" fillId="9" borderId="30" xfId="0" applyNumberFormat="1" applyFont="1" applyFill="1" applyBorder="1" applyAlignment="1">
      <alignment horizontal="center" vertical="center" wrapText="1"/>
    </xf>
    <xf numFmtId="16" fontId="95" fillId="0" borderId="25" xfId="0" applyNumberFormat="1" applyFont="1" applyBorder="1" applyAlignment="1">
      <alignment horizontal="center" vertical="center" wrapText="1"/>
    </xf>
    <xf numFmtId="16" fontId="95" fillId="0" borderId="30" xfId="0" applyNumberFormat="1" applyFont="1" applyBorder="1" applyAlignment="1" applyProtection="1">
      <alignment horizontal="center" vertical="center" wrapText="1"/>
      <protection locked="0"/>
    </xf>
    <xf numFmtId="165" fontId="90" fillId="0" borderId="16" xfId="0" quotePrefix="1" applyNumberFormat="1" applyFont="1" applyBorder="1" applyAlignment="1">
      <alignment horizontal="center" vertical="center" wrapText="1"/>
    </xf>
    <xf numFmtId="165" fontId="90" fillId="0" borderId="1" xfId="0" quotePrefix="1" applyNumberFormat="1" applyFont="1" applyBorder="1" applyAlignment="1">
      <alignment horizontal="center" vertical="center" wrapText="1"/>
    </xf>
    <xf numFmtId="165" fontId="90" fillId="4" borderId="1" xfId="0" quotePrefix="1" applyNumberFormat="1" applyFont="1" applyFill="1" applyBorder="1" applyAlignment="1">
      <alignment horizontal="center" vertical="center" wrapText="1"/>
    </xf>
    <xf numFmtId="16" fontId="90" fillId="0" borderId="1" xfId="0" applyNumberFormat="1" applyFont="1" applyBorder="1" applyAlignment="1">
      <alignment horizontal="center" vertical="center" wrapText="1"/>
    </xf>
    <xf numFmtId="16" fontId="90" fillId="0" borderId="5" xfId="0" applyNumberFormat="1" applyFont="1" applyBorder="1" applyAlignment="1">
      <alignment horizontal="center" vertical="center" wrapText="1"/>
    </xf>
    <xf numFmtId="16" fontId="41" fillId="9" borderId="3" xfId="0" applyNumberFormat="1" applyFont="1" applyFill="1" applyBorder="1" applyAlignment="1">
      <alignment horizontal="center" vertical="center" wrapText="1"/>
    </xf>
    <xf numFmtId="165" fontId="8" fillId="9" borderId="25" xfId="0" applyNumberFormat="1" applyFont="1" applyFill="1" applyBorder="1" applyAlignment="1">
      <alignment horizontal="center" vertical="center" wrapText="1"/>
    </xf>
    <xf numFmtId="165" fontId="8" fillId="9" borderId="1" xfId="0" applyNumberFormat="1" applyFont="1" applyFill="1" applyBorder="1" applyAlignment="1">
      <alignment horizontal="center" vertical="center" wrapText="1"/>
    </xf>
    <xf numFmtId="165" fontId="8" fillId="9" borderId="33" xfId="0" applyNumberFormat="1" applyFont="1" applyFill="1" applyBorder="1" applyAlignment="1">
      <alignment horizontal="center" vertical="center" wrapText="1"/>
    </xf>
    <xf numFmtId="165" fontId="8" fillId="9" borderId="30" xfId="0" applyNumberFormat="1" applyFont="1" applyFill="1" applyBorder="1" applyAlignment="1">
      <alignment horizontal="center" vertical="center" wrapText="1"/>
    </xf>
    <xf numFmtId="16" fontId="55" fillId="0" borderId="33" xfId="0" applyNumberFormat="1" applyFont="1" applyBorder="1" applyAlignment="1">
      <alignment horizontal="center" vertical="center" wrapText="1"/>
    </xf>
    <xf numFmtId="16" fontId="96" fillId="0" borderId="33" xfId="0" applyNumberFormat="1" applyFont="1" applyBorder="1" applyAlignment="1">
      <alignment horizontal="center" vertical="center" wrapText="1"/>
    </xf>
    <xf numFmtId="16" fontId="96" fillId="0" borderId="30" xfId="0" applyNumberFormat="1" applyFont="1" applyBorder="1" applyAlignment="1">
      <alignment horizontal="center" vertical="center" wrapText="1"/>
    </xf>
    <xf numFmtId="165" fontId="97" fillId="0" borderId="30" xfId="0" applyNumberFormat="1" applyFont="1" applyBorder="1" applyAlignment="1">
      <alignment horizontal="center" vertical="center" wrapText="1"/>
    </xf>
    <xf numFmtId="165" fontId="98" fillId="0" borderId="30" xfId="0" applyNumberFormat="1" applyFont="1" applyBorder="1" applyAlignment="1">
      <alignment horizontal="center" vertical="center" wrapText="1"/>
    </xf>
    <xf numFmtId="16" fontId="97" fillId="0" borderId="30" xfId="0" applyNumberFormat="1" applyFont="1" applyBorder="1" applyAlignment="1">
      <alignment horizontal="center" vertical="center"/>
    </xf>
    <xf numFmtId="16" fontId="97" fillId="0" borderId="32" xfId="0" applyNumberFormat="1" applyFont="1" applyBorder="1" applyAlignment="1">
      <alignment horizontal="center" vertical="center"/>
    </xf>
    <xf numFmtId="16" fontId="64" fillId="9" borderId="3" xfId="0" applyNumberFormat="1" applyFont="1" applyFill="1" applyBorder="1" applyAlignment="1" applyProtection="1">
      <alignment horizontal="center" vertical="center" wrapText="1"/>
      <protection locked="0"/>
    </xf>
    <xf numFmtId="16" fontId="41" fillId="0" borderId="3" xfId="0" applyNumberFormat="1" applyFont="1" applyBorder="1" applyAlignment="1" applyProtection="1">
      <alignment horizontal="center" vertical="center" wrapText="1"/>
      <protection locked="0"/>
    </xf>
    <xf numFmtId="16" fontId="64" fillId="9" borderId="25" xfId="0" applyNumberFormat="1" applyFont="1" applyFill="1" applyBorder="1" applyAlignment="1">
      <alignment horizontal="center" vertical="center" wrapText="1"/>
    </xf>
    <xf numFmtId="16" fontId="64" fillId="9" borderId="30" xfId="0" applyNumberFormat="1" applyFont="1" applyFill="1" applyBorder="1" applyAlignment="1" applyProtection="1">
      <alignment horizontal="center" vertical="center" wrapText="1"/>
      <protection locked="0"/>
    </xf>
    <xf numFmtId="16" fontId="64" fillId="9" borderId="30" xfId="0" quotePrefix="1" applyNumberFormat="1" applyFont="1" applyFill="1" applyBorder="1" applyAlignment="1" applyProtection="1">
      <alignment horizontal="center" vertical="center" wrapText="1"/>
      <protection locked="0"/>
    </xf>
    <xf numFmtId="16" fontId="64" fillId="9" borderId="41" xfId="0" applyNumberFormat="1" applyFont="1" applyFill="1" applyBorder="1" applyAlignment="1">
      <alignment horizontal="center" vertical="center" wrapText="1"/>
    </xf>
    <xf numFmtId="16" fontId="64" fillId="9" borderId="35" xfId="0" quotePrefix="1" applyNumberFormat="1" applyFont="1" applyFill="1" applyBorder="1" applyAlignment="1" applyProtection="1">
      <alignment horizontal="center" vertical="center" wrapText="1"/>
      <protection locked="0"/>
    </xf>
    <xf numFmtId="0" fontId="55" fillId="9" borderId="64" xfId="0" applyFont="1" applyFill="1" applyBorder="1" applyAlignment="1">
      <alignment horizontal="center" vertical="center" wrapText="1"/>
    </xf>
    <xf numFmtId="0" fontId="100" fillId="9" borderId="3" xfId="0" applyFont="1" applyFill="1" applyBorder="1" applyAlignment="1">
      <alignment horizontal="center" vertical="center" wrapText="1"/>
    </xf>
    <xf numFmtId="0" fontId="100" fillId="9" borderId="1" xfId="0" applyFont="1" applyFill="1" applyBorder="1" applyAlignment="1">
      <alignment horizontal="center" vertical="center"/>
    </xf>
    <xf numFmtId="0" fontId="1" fillId="0" borderId="0" xfId="0" applyFont="1"/>
    <xf numFmtId="0" fontId="41" fillId="0" borderId="0" xfId="0" applyFont="1" applyAlignment="1">
      <alignment horizontal="center" vertical="center" wrapText="1"/>
    </xf>
    <xf numFmtId="165" fontId="41" fillId="9" borderId="96" xfId="0" applyNumberFormat="1" applyFont="1" applyFill="1" applyBorder="1" applyAlignment="1">
      <alignment horizontal="center" vertical="center" wrapText="1"/>
    </xf>
    <xf numFmtId="16" fontId="55" fillId="9" borderId="30" xfId="0" applyNumberFormat="1" applyFont="1" applyFill="1" applyBorder="1" applyAlignment="1" applyProtection="1">
      <alignment horizontal="center" vertical="center" wrapText="1"/>
      <protection locked="0"/>
    </xf>
    <xf numFmtId="16" fontId="55" fillId="9" borderId="35" xfId="0" applyNumberFormat="1" applyFont="1" applyFill="1" applyBorder="1" applyAlignment="1" applyProtection="1">
      <alignment horizontal="center" vertical="center" wrapText="1"/>
      <protection locked="0"/>
    </xf>
    <xf numFmtId="165" fontId="8" fillId="9" borderId="41" xfId="0" applyNumberFormat="1" applyFont="1" applyFill="1" applyBorder="1" applyAlignment="1">
      <alignment horizontal="center" vertical="center" wrapText="1"/>
    </xf>
    <xf numFmtId="165" fontId="8" fillId="9" borderId="40" xfId="0" applyNumberFormat="1" applyFont="1" applyFill="1" applyBorder="1" applyAlignment="1">
      <alignment horizontal="center" vertical="center" wrapText="1"/>
    </xf>
    <xf numFmtId="16" fontId="91" fillId="0" borderId="3" xfId="0" applyNumberFormat="1" applyFont="1" applyBorder="1" applyAlignment="1">
      <alignment horizontal="center" vertical="center" wrapText="1"/>
    </xf>
    <xf numFmtId="16" fontId="91" fillId="0" borderId="113" xfId="0" applyNumberFormat="1" applyFont="1" applyBorder="1" applyAlignment="1">
      <alignment horizontal="center" vertical="center" wrapText="1"/>
    </xf>
    <xf numFmtId="16" fontId="91" fillId="0" borderId="13" xfId="0" applyNumberFormat="1" applyFont="1" applyBorder="1" applyAlignment="1">
      <alignment horizontal="center" vertical="center" wrapText="1"/>
    </xf>
    <xf numFmtId="16" fontId="41" fillId="9" borderId="2" xfId="0" applyNumberFormat="1" applyFont="1" applyFill="1" applyBorder="1" applyAlignment="1">
      <alignment horizontal="center" vertical="center" wrapText="1"/>
    </xf>
    <xf numFmtId="0" fontId="59" fillId="6" borderId="18" xfId="4" applyFont="1" applyFill="1" applyBorder="1" applyAlignment="1">
      <alignment horizontal="center" vertical="center" readingOrder="1"/>
    </xf>
    <xf numFmtId="0" fontId="59" fillId="6" borderId="19" xfId="4" applyFont="1" applyFill="1" applyBorder="1" applyAlignment="1">
      <alignment horizontal="center" vertical="center" readingOrder="1"/>
    </xf>
    <xf numFmtId="0" fontId="59" fillId="6" borderId="20" xfId="4" applyFont="1" applyFill="1" applyBorder="1" applyAlignment="1">
      <alignment horizontal="center" vertical="center" readingOrder="1"/>
    </xf>
    <xf numFmtId="0" fontId="68" fillId="0" borderId="0" xfId="0" applyFont="1" applyAlignment="1">
      <alignment horizontal="center"/>
    </xf>
    <xf numFmtId="0" fontId="55" fillId="0" borderId="38" xfId="0" applyFont="1" applyBorder="1" applyAlignment="1">
      <alignment horizontal="center" wrapText="1"/>
    </xf>
    <xf numFmtId="0" fontId="55" fillId="0" borderId="30" xfId="0" applyFont="1" applyBorder="1" applyAlignment="1">
      <alignment horizontal="center" wrapText="1"/>
    </xf>
    <xf numFmtId="0" fontId="55" fillId="0" borderId="37" xfId="0" applyFont="1" applyBorder="1" applyAlignment="1">
      <alignment horizontal="center"/>
    </xf>
    <xf numFmtId="0" fontId="55" fillId="0" borderId="33" xfId="0" applyFont="1" applyBorder="1" applyAlignment="1">
      <alignment horizontal="center"/>
    </xf>
    <xf numFmtId="0" fontId="55" fillId="0" borderId="38" xfId="0" applyFont="1" applyBorder="1" applyAlignment="1">
      <alignment horizontal="center" vertical="center"/>
    </xf>
    <xf numFmtId="0" fontId="55" fillId="0" borderId="30" xfId="0" applyFont="1" applyBorder="1" applyAlignment="1">
      <alignment horizontal="center" vertical="center"/>
    </xf>
    <xf numFmtId="0" fontId="55" fillId="0" borderId="38" xfId="0" applyFont="1" applyBorder="1" applyAlignment="1">
      <alignment horizontal="center"/>
    </xf>
    <xf numFmtId="0" fontId="55" fillId="0" borderId="30" xfId="0" applyFont="1" applyBorder="1" applyAlignment="1">
      <alignment horizontal="center"/>
    </xf>
    <xf numFmtId="0" fontId="55" fillId="0" borderId="131" xfId="0" applyFont="1" applyBorder="1" applyAlignment="1">
      <alignment horizontal="center"/>
    </xf>
    <xf numFmtId="0" fontId="55" fillId="0" borderId="64" xfId="0" applyFont="1" applyBorder="1" applyAlignment="1">
      <alignment horizontal="center"/>
    </xf>
    <xf numFmtId="0" fontId="55" fillId="0" borderId="127" xfId="0" applyFont="1" applyBorder="1" applyAlignment="1">
      <alignment horizontal="center" vertical="center"/>
    </xf>
    <xf numFmtId="0" fontId="55" fillId="0" borderId="48" xfId="0" applyFont="1" applyBorder="1" applyAlignment="1">
      <alignment horizontal="center" vertical="center"/>
    </xf>
    <xf numFmtId="0" fontId="55" fillId="0" borderId="128" xfId="0" applyFont="1" applyBorder="1" applyAlignment="1">
      <alignment horizontal="center"/>
    </xf>
    <xf numFmtId="0" fontId="55" fillId="0" borderId="129" xfId="0" applyFont="1" applyBorder="1" applyAlignment="1">
      <alignment horizontal="center"/>
    </xf>
    <xf numFmtId="0" fontId="55" fillId="0" borderId="130" xfId="0" applyFont="1" applyBorder="1" applyAlignment="1">
      <alignment horizontal="center"/>
    </xf>
    <xf numFmtId="0" fontId="55" fillId="0" borderId="127" xfId="0" applyFont="1" applyBorder="1" applyAlignment="1">
      <alignment horizontal="center"/>
    </xf>
    <xf numFmtId="0" fontId="55" fillId="0" borderId="48" xfId="0" applyFont="1" applyBorder="1" applyAlignment="1">
      <alignment horizontal="center"/>
    </xf>
    <xf numFmtId="0" fontId="55" fillId="0" borderId="127" xfId="0" applyFont="1" applyBorder="1" applyAlignment="1">
      <alignment horizontal="center" wrapText="1"/>
    </xf>
    <xf numFmtId="0" fontId="55" fillId="0" borderId="48" xfId="0" applyFont="1" applyBorder="1" applyAlignment="1">
      <alignment horizontal="center" wrapText="1"/>
    </xf>
    <xf numFmtId="0" fontId="9" fillId="0" borderId="0" xfId="0" applyFont="1" applyAlignment="1">
      <alignment horizontal="center"/>
    </xf>
    <xf numFmtId="0" fontId="8" fillId="0" borderId="24" xfId="0" applyFont="1" applyBorder="1" applyAlignment="1">
      <alignment horizontal="center"/>
    </xf>
    <xf numFmtId="0" fontId="8" fillId="0" borderId="25" xfId="0" applyFont="1" applyBorder="1" applyAlignment="1">
      <alignment horizontal="center"/>
    </xf>
    <xf numFmtId="0" fontId="8" fillId="0" borderId="29" xfId="0" applyFont="1" applyBorder="1" applyAlignment="1">
      <alignment horizontal="center" vertical="center"/>
    </xf>
    <xf numFmtId="0" fontId="8" fillId="0" borderId="1" xfId="0" applyFont="1" applyBorder="1" applyAlignment="1">
      <alignment horizontal="center" vertical="center"/>
    </xf>
    <xf numFmtId="0" fontId="8" fillId="0" borderId="29" xfId="0" applyFont="1" applyBorder="1" applyAlignment="1">
      <alignment horizontal="center"/>
    </xf>
    <xf numFmtId="0" fontId="8" fillId="0" borderId="1" xfId="0" applyFont="1" applyBorder="1" applyAlignment="1">
      <alignment horizontal="center"/>
    </xf>
    <xf numFmtId="0" fontId="8" fillId="0" borderId="29" xfId="0" applyFont="1" applyBorder="1" applyAlignment="1">
      <alignment horizontal="center" wrapText="1"/>
    </xf>
    <xf numFmtId="0" fontId="8" fillId="0" borderId="1" xfId="0" applyFont="1" applyBorder="1" applyAlignment="1">
      <alignment horizontal="center" wrapText="1"/>
    </xf>
    <xf numFmtId="0" fontId="8" fillId="0" borderId="66" xfId="0" applyFont="1" applyBorder="1" applyAlignment="1">
      <alignment horizontal="center" wrapText="1"/>
    </xf>
    <xf numFmtId="0" fontId="8" fillId="0" borderId="30" xfId="0" applyFont="1" applyBorder="1" applyAlignment="1">
      <alignment horizontal="center" wrapText="1"/>
    </xf>
    <xf numFmtId="0" fontId="8" fillId="0" borderId="95" xfId="0" applyFont="1" applyBorder="1" applyAlignment="1">
      <alignment horizontal="center"/>
    </xf>
    <xf numFmtId="0" fontId="8" fillId="0" borderId="96" xfId="0" applyFont="1" applyBorder="1" applyAlignment="1">
      <alignment horizontal="center"/>
    </xf>
    <xf numFmtId="0" fontId="8" fillId="0" borderId="66" xfId="0" applyFont="1" applyBorder="1" applyAlignment="1">
      <alignment horizontal="center" vertical="center"/>
    </xf>
    <xf numFmtId="0" fontId="8" fillId="0" borderId="30" xfId="0" applyFont="1" applyBorder="1" applyAlignment="1">
      <alignment horizontal="center" vertical="center"/>
    </xf>
    <xf numFmtId="0" fontId="8" fillId="0" borderId="66" xfId="0" applyFont="1" applyBorder="1" applyAlignment="1">
      <alignment horizontal="center"/>
    </xf>
    <xf numFmtId="0" fontId="8" fillId="0" borderId="30" xfId="0" applyFont="1" applyBorder="1" applyAlignment="1">
      <alignment horizontal="center"/>
    </xf>
    <xf numFmtId="0" fontId="55" fillId="0" borderId="10" xfId="0" applyFont="1" applyBorder="1" applyAlignment="1" applyProtection="1">
      <alignment horizontal="center" vertical="center"/>
      <protection locked="0"/>
    </xf>
    <xf numFmtId="0" fontId="55" fillId="0" borderId="21" xfId="0" applyFont="1" applyBorder="1" applyAlignment="1" applyProtection="1">
      <alignment horizontal="center" vertical="center"/>
      <protection locked="0"/>
    </xf>
    <xf numFmtId="0" fontId="55" fillId="0" borderId="16" xfId="0" applyFont="1" applyBorder="1" applyAlignment="1" applyProtection="1">
      <alignment horizontal="center" vertical="center"/>
      <protection locked="0"/>
    </xf>
    <xf numFmtId="0" fontId="41" fillId="0" borderId="77" xfId="0" applyFont="1" applyBorder="1" applyAlignment="1">
      <alignment horizontal="center" vertical="center"/>
    </xf>
    <xf numFmtId="0" fontId="41" fillId="0" borderId="44" xfId="0" applyFont="1" applyBorder="1" applyAlignment="1">
      <alignment horizontal="center" vertical="center"/>
    </xf>
    <xf numFmtId="0" fontId="41" fillId="0" borderId="78" xfId="0" applyFont="1" applyBorder="1" applyAlignment="1">
      <alignment horizontal="center" vertical="center"/>
    </xf>
    <xf numFmtId="0" fontId="55" fillId="0" borderId="9" xfId="0" applyFont="1" applyBorder="1" applyAlignment="1">
      <alignment horizontal="center" wrapText="1"/>
    </xf>
    <xf numFmtId="0" fontId="55" fillId="0" borderId="1" xfId="0" applyFont="1" applyBorder="1" applyAlignment="1" applyProtection="1">
      <alignment horizontal="center" vertical="center"/>
      <protection locked="0"/>
    </xf>
    <xf numFmtId="0" fontId="55" fillId="0" borderId="7" xfId="0" applyFont="1" applyBorder="1" applyAlignment="1">
      <alignment horizontal="center"/>
    </xf>
    <xf numFmtId="0" fontId="55" fillId="0" borderId="9" xfId="0" applyFont="1" applyBorder="1" applyAlignment="1">
      <alignment horizontal="center"/>
    </xf>
    <xf numFmtId="0" fontId="8" fillId="4" borderId="107" xfId="0" applyFont="1" applyFill="1" applyBorder="1" applyAlignment="1">
      <alignment horizontal="center" wrapText="1"/>
    </xf>
    <xf numFmtId="0" fontId="8" fillId="4" borderId="48" xfId="0" applyFont="1" applyFill="1" applyBorder="1" applyAlignment="1">
      <alignment horizontal="center" wrapText="1"/>
    </xf>
    <xf numFmtId="0" fontId="8" fillId="4" borderId="106" xfId="0" applyFont="1" applyFill="1" applyBorder="1" applyAlignment="1">
      <alignment horizontal="center"/>
    </xf>
    <xf numFmtId="0" fontId="8" fillId="4" borderId="111" xfId="0" applyFont="1" applyFill="1" applyBorder="1" applyAlignment="1">
      <alignment horizontal="center"/>
    </xf>
    <xf numFmtId="0" fontId="8" fillId="4" borderId="108" xfId="0" applyFont="1" applyFill="1" applyBorder="1" applyAlignment="1">
      <alignment horizontal="center"/>
    </xf>
    <xf numFmtId="0" fontId="8" fillId="4" borderId="109" xfId="0" applyFont="1" applyFill="1" applyBorder="1" applyAlignment="1">
      <alignment horizontal="center"/>
    </xf>
    <xf numFmtId="0" fontId="8" fillId="4" borderId="110" xfId="0" applyFont="1" applyFill="1" applyBorder="1" applyAlignment="1">
      <alignment horizontal="center"/>
    </xf>
    <xf numFmtId="0" fontId="8" fillId="4" borderId="107" xfId="0" applyFont="1" applyFill="1" applyBorder="1" applyAlignment="1">
      <alignment horizontal="center"/>
    </xf>
    <xf numFmtId="0" fontId="8" fillId="4" borderId="48" xfId="0" applyFont="1" applyFill="1" applyBorder="1" applyAlignment="1">
      <alignment horizontal="center"/>
    </xf>
    <xf numFmtId="0" fontId="41" fillId="0" borderId="92" xfId="0" applyFont="1" applyBorder="1" applyAlignment="1" applyProtection="1">
      <alignment horizontal="center" vertical="center"/>
      <protection locked="0"/>
    </xf>
    <xf numFmtId="0" fontId="41" fillId="0" borderId="52" xfId="0" applyFont="1" applyBorder="1" applyAlignment="1" applyProtection="1">
      <alignment horizontal="center" vertical="center"/>
      <protection locked="0"/>
    </xf>
    <xf numFmtId="0" fontId="41" fillId="0" borderId="49" xfId="0" applyFont="1" applyBorder="1" applyAlignment="1" applyProtection="1">
      <alignment horizontal="center" vertical="center"/>
      <protection locked="0"/>
    </xf>
    <xf numFmtId="165" fontId="55" fillId="0" borderId="148" xfId="0" applyNumberFormat="1" applyFont="1" applyBorder="1" applyAlignment="1">
      <alignment horizontal="center" vertical="center" wrapText="1"/>
    </xf>
    <xf numFmtId="165" fontId="55" fillId="0" borderId="149" xfId="0" applyNumberFormat="1" applyFont="1" applyBorder="1" applyAlignment="1">
      <alignment horizontal="center" vertical="center" wrapText="1"/>
    </xf>
    <xf numFmtId="165" fontId="55" fillId="0" borderId="150" xfId="0" applyNumberFormat="1" applyFont="1" applyBorder="1" applyAlignment="1">
      <alignment horizontal="center" vertical="center" wrapText="1"/>
    </xf>
    <xf numFmtId="0" fontId="10" fillId="4" borderId="107" xfId="0" applyFont="1" applyFill="1" applyBorder="1" applyAlignment="1">
      <alignment horizontal="center" wrapText="1"/>
    </xf>
    <xf numFmtId="0" fontId="10" fillId="4" borderId="48" xfId="0" applyFont="1" applyFill="1" applyBorder="1" applyAlignment="1">
      <alignment horizontal="center" wrapText="1"/>
    </xf>
    <xf numFmtId="0" fontId="10" fillId="4" borderId="106" xfId="0" applyFont="1" applyFill="1" applyBorder="1" applyAlignment="1">
      <alignment horizontal="center"/>
    </xf>
    <xf numFmtId="0" fontId="10" fillId="4" borderId="111" xfId="0" applyFont="1" applyFill="1" applyBorder="1" applyAlignment="1">
      <alignment horizontal="center"/>
    </xf>
    <xf numFmtId="0" fontId="10" fillId="4" borderId="108" xfId="0" applyFont="1" applyFill="1" applyBorder="1" applyAlignment="1">
      <alignment horizontal="center"/>
    </xf>
    <xf numFmtId="0" fontId="10" fillId="4" borderId="109" xfId="0" applyFont="1" applyFill="1" applyBorder="1" applyAlignment="1">
      <alignment horizontal="center"/>
    </xf>
    <xf numFmtId="0" fontId="10" fillId="4" borderId="110" xfId="0" applyFont="1" applyFill="1" applyBorder="1" applyAlignment="1">
      <alignment horizontal="center"/>
    </xf>
    <xf numFmtId="0" fontId="10" fillId="4" borderId="107" xfId="0" applyFont="1" applyFill="1" applyBorder="1" applyAlignment="1">
      <alignment horizontal="center"/>
    </xf>
    <xf numFmtId="0" fontId="10" fillId="4" borderId="48" xfId="0" applyFont="1" applyFill="1" applyBorder="1" applyAlignment="1">
      <alignment horizontal="center"/>
    </xf>
    <xf numFmtId="0" fontId="55" fillId="0" borderId="1" xfId="0" applyFont="1" applyBorder="1" applyAlignment="1">
      <alignment horizontal="center" vertical="center"/>
    </xf>
    <xf numFmtId="0" fontId="8" fillId="0" borderId="9" xfId="0" applyFont="1" applyBorder="1" applyAlignment="1">
      <alignment horizontal="center" wrapText="1"/>
    </xf>
    <xf numFmtId="0" fontId="11" fillId="0" borderId="9" xfId="0" applyFont="1" applyBorder="1" applyAlignment="1">
      <alignment horizontal="center"/>
    </xf>
    <xf numFmtId="0" fontId="8" fillId="0" borderId="7"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9" fillId="0" borderId="0" xfId="0" applyFont="1" applyAlignment="1" applyProtection="1">
      <alignment horizontal="center"/>
      <protection locked="0"/>
    </xf>
    <xf numFmtId="0" fontId="55" fillId="0" borderId="11" xfId="0" applyFont="1" applyBorder="1" applyAlignment="1">
      <alignment horizontal="center" vertical="center"/>
    </xf>
    <xf numFmtId="0" fontId="55" fillId="0" borderId="157" xfId="0" applyFont="1" applyBorder="1" applyAlignment="1">
      <alignment horizontal="center" vertical="center"/>
    </xf>
    <xf numFmtId="0" fontId="55" fillId="0" borderId="14" xfId="0" applyFont="1" applyBorder="1" applyAlignment="1">
      <alignment horizontal="center" vertical="center"/>
    </xf>
    <xf numFmtId="0" fontId="8" fillId="0" borderId="9" xfId="0" applyFont="1" applyBorder="1" applyAlignment="1">
      <alignment horizontal="center"/>
    </xf>
    <xf numFmtId="0" fontId="11" fillId="0" borderId="9" xfId="0" applyFont="1" applyBorder="1" applyAlignment="1" applyProtection="1">
      <alignment horizontal="center"/>
      <protection locked="0"/>
    </xf>
    <xf numFmtId="0" fontId="14" fillId="0" borderId="27" xfId="0" applyFont="1" applyBorder="1" applyAlignment="1" applyProtection="1">
      <alignment horizontal="center"/>
      <protection locked="0"/>
    </xf>
    <xf numFmtId="0" fontId="14" fillId="0" borderId="0" xfId="0" applyFont="1" applyAlignment="1" applyProtection="1">
      <alignment horizontal="center"/>
      <protection locked="0"/>
    </xf>
    <xf numFmtId="0" fontId="8" fillId="0" borderId="7" xfId="0" applyFont="1" applyBorder="1" applyAlignment="1">
      <alignment horizontal="center"/>
    </xf>
    <xf numFmtId="0" fontId="8" fillId="0" borderId="3" xfId="0" applyFont="1" applyBorder="1" applyAlignment="1">
      <alignment horizontal="center"/>
    </xf>
    <xf numFmtId="0" fontId="41" fillId="0" borderId="66" xfId="0" applyFont="1" applyBorder="1" applyAlignment="1" applyProtection="1">
      <alignment horizontal="center" wrapText="1"/>
      <protection locked="0"/>
    </xf>
    <xf numFmtId="0" fontId="41" fillId="0" borderId="30" xfId="0" applyFont="1" applyBorder="1" applyAlignment="1" applyProtection="1">
      <alignment horizontal="center" wrapText="1"/>
      <protection locked="0"/>
    </xf>
    <xf numFmtId="0" fontId="41" fillId="0" borderId="95" xfId="0" applyFont="1" applyBorder="1" applyAlignment="1" applyProtection="1">
      <alignment horizontal="center"/>
      <protection locked="0"/>
    </xf>
    <xf numFmtId="0" fontId="41" fillId="0" borderId="136" xfId="0" applyFont="1" applyBorder="1" applyAlignment="1" applyProtection="1">
      <alignment horizontal="center"/>
      <protection locked="0"/>
    </xf>
    <xf numFmtId="0" fontId="8" fillId="0" borderId="66" xfId="0" applyFont="1" applyBorder="1" applyAlignment="1" applyProtection="1">
      <alignment horizontal="center" wrapText="1"/>
      <protection locked="0"/>
    </xf>
    <xf numFmtId="0" fontId="8" fillId="0" borderId="39" xfId="0" applyFont="1" applyBorder="1" applyAlignment="1" applyProtection="1">
      <alignment horizontal="center" wrapText="1"/>
      <protection locked="0"/>
    </xf>
    <xf numFmtId="0" fontId="11" fillId="0" borderId="66" xfId="0" applyFont="1" applyBorder="1" applyAlignment="1" applyProtection="1">
      <alignment horizontal="center"/>
      <protection locked="0"/>
    </xf>
    <xf numFmtId="0" fontId="41" fillId="0" borderId="66" xfId="0" applyFont="1" applyBorder="1" applyAlignment="1" applyProtection="1">
      <alignment horizontal="center"/>
      <protection locked="0"/>
    </xf>
    <xf numFmtId="0" fontId="41" fillId="0" borderId="30" xfId="0" applyFont="1" applyBorder="1" applyAlignment="1" applyProtection="1">
      <alignment horizontal="center"/>
      <protection locked="0"/>
    </xf>
    <xf numFmtId="0" fontId="8" fillId="0" borderId="66" xfId="0" applyFont="1" applyBorder="1" applyAlignment="1" applyProtection="1">
      <alignment horizontal="center"/>
      <protection locked="0"/>
    </xf>
    <xf numFmtId="0" fontId="8" fillId="0" borderId="30" xfId="0" applyFont="1" applyBorder="1" applyAlignment="1" applyProtection="1">
      <alignment horizontal="center"/>
      <protection locked="0"/>
    </xf>
    <xf numFmtId="0" fontId="69" fillId="0" borderId="22" xfId="0" applyFont="1" applyBorder="1" applyAlignment="1" applyProtection="1">
      <alignment horizontal="center"/>
      <protection locked="0"/>
    </xf>
    <xf numFmtId="0" fontId="8" fillId="0" borderId="133" xfId="0" applyFont="1" applyBorder="1" applyAlignment="1">
      <alignment horizontal="center"/>
    </xf>
    <xf numFmtId="0" fontId="72" fillId="0" borderId="35" xfId="0" applyFont="1" applyBorder="1" applyAlignment="1">
      <alignment horizontal="center" vertical="center"/>
    </xf>
    <xf numFmtId="0" fontId="41" fillId="0" borderId="29" xfId="0" applyFont="1" applyBorder="1" applyAlignment="1">
      <alignment horizontal="center" wrapText="1"/>
    </xf>
    <xf numFmtId="0" fontId="41" fillId="0" borderId="9" xfId="0" applyFont="1" applyBorder="1" applyAlignment="1">
      <alignment horizontal="center" wrapText="1"/>
    </xf>
    <xf numFmtId="0" fontId="72" fillId="0" borderId="30" xfId="0" applyFont="1" applyBorder="1" applyAlignment="1">
      <alignment horizontal="center" vertical="center"/>
    </xf>
    <xf numFmtId="0" fontId="79" fillId="0" borderId="0" xfId="0" applyFont="1" applyAlignment="1" applyProtection="1">
      <alignment horizontal="center"/>
      <protection locked="0"/>
    </xf>
    <xf numFmtId="0" fontId="41" fillId="0" borderId="24" xfId="0" applyFont="1" applyBorder="1" applyAlignment="1">
      <alignment horizontal="center"/>
    </xf>
    <xf numFmtId="0" fontId="41" fillId="0" borderId="116" xfId="0" applyFont="1" applyBorder="1" applyAlignment="1">
      <alignment horizontal="center"/>
    </xf>
    <xf numFmtId="0" fontId="11" fillId="0" borderId="29" xfId="0" applyFont="1" applyBorder="1" applyAlignment="1">
      <alignment horizontal="center"/>
    </xf>
    <xf numFmtId="0" fontId="41" fillId="0" borderId="29" xfId="0" applyFont="1" applyBorder="1" applyAlignment="1">
      <alignment horizontal="center"/>
    </xf>
    <xf numFmtId="0" fontId="41" fillId="0" borderId="9" xfId="0" applyFont="1" applyBorder="1" applyAlignment="1">
      <alignment horizontal="center"/>
    </xf>
    <xf numFmtId="0" fontId="41" fillId="0" borderId="37" xfId="0" applyFont="1" applyBorder="1" applyAlignment="1">
      <alignment horizontal="center"/>
    </xf>
    <xf numFmtId="0" fontId="8" fillId="0" borderId="38" xfId="0" applyFont="1" applyBorder="1" applyAlignment="1">
      <alignment horizontal="center" wrapText="1"/>
    </xf>
    <xf numFmtId="0" fontId="41" fillId="0" borderId="38" xfId="0" applyFont="1" applyBorder="1" applyAlignment="1">
      <alignment horizontal="center"/>
    </xf>
    <xf numFmtId="0" fontId="41" fillId="0" borderId="30" xfId="0" applyFont="1" applyBorder="1" applyAlignment="1">
      <alignment horizontal="center"/>
    </xf>
    <xf numFmtId="0" fontId="11" fillId="0" borderId="38" xfId="0" applyFont="1" applyBorder="1" applyAlignment="1">
      <alignment horizontal="center"/>
    </xf>
    <xf numFmtId="0" fontId="19" fillId="0" borderId="30" xfId="0" applyFont="1" applyBorder="1" applyAlignment="1">
      <alignment horizontal="center" vertical="center"/>
    </xf>
    <xf numFmtId="0" fontId="8" fillId="0" borderId="38" xfId="0" applyFont="1" applyBorder="1" applyAlignment="1">
      <alignment horizontal="center"/>
    </xf>
    <xf numFmtId="0" fontId="41" fillId="0" borderId="38" xfId="0" applyFont="1" applyBorder="1" applyAlignment="1">
      <alignment horizontal="center" wrapText="1"/>
    </xf>
    <xf numFmtId="0" fontId="41" fillId="0" borderId="30" xfId="0" applyFont="1" applyBorder="1" applyAlignment="1">
      <alignment horizontal="center" wrapText="1"/>
    </xf>
    <xf numFmtId="0" fontId="19" fillId="0" borderId="35" xfId="0" applyFont="1" applyBorder="1" applyAlignment="1">
      <alignment horizontal="center" vertical="center"/>
    </xf>
    <xf numFmtId="0" fontId="79" fillId="0" borderId="0" xfId="0" applyFont="1" applyAlignment="1">
      <alignment horizontal="center"/>
    </xf>
    <xf numFmtId="0" fontId="88" fillId="0" borderId="30" xfId="0" applyFont="1" applyBorder="1" applyAlignment="1">
      <alignment horizontal="center" vertical="center"/>
    </xf>
    <xf numFmtId="0" fontId="99" fillId="0" borderId="30" xfId="0" applyFont="1" applyBorder="1" applyAlignment="1">
      <alignment horizontal="center" vertical="center"/>
    </xf>
    <xf numFmtId="0" fontId="11" fillId="4" borderId="10"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16" xfId="0" applyFont="1" applyFill="1" applyBorder="1" applyAlignment="1">
      <alignment horizontal="center" vertical="center"/>
    </xf>
    <xf numFmtId="0" fontId="41" fillId="0" borderId="101" xfId="0" applyFont="1" applyBorder="1" applyAlignment="1">
      <alignment horizontal="center"/>
    </xf>
    <xf numFmtId="0" fontId="41" fillId="0" borderId="1" xfId="0" applyFont="1" applyBorder="1" applyAlignment="1">
      <alignment horizontal="center"/>
    </xf>
    <xf numFmtId="0" fontId="41" fillId="0" borderId="1" xfId="0" applyFont="1" applyBorder="1" applyAlignment="1">
      <alignment horizontal="center" wrapText="1"/>
    </xf>
    <xf numFmtId="0" fontId="41" fillId="0" borderId="25" xfId="0" applyFont="1" applyBorder="1" applyAlignment="1">
      <alignment horizontal="center"/>
    </xf>
    <xf numFmtId="0" fontId="8" fillId="0" borderId="47" xfId="0" applyFont="1" applyBorder="1" applyAlignment="1">
      <alignment horizontal="center" wrapText="1"/>
    </xf>
    <xf numFmtId="0" fontId="8" fillId="0" borderId="15" xfId="0" applyFont="1" applyBorder="1" applyAlignment="1">
      <alignment horizontal="center" wrapText="1"/>
    </xf>
    <xf numFmtId="0" fontId="11" fillId="0" borderId="29" xfId="0" applyFont="1" applyBorder="1" applyAlignment="1">
      <alignment horizontal="center" vertical="center"/>
    </xf>
    <xf numFmtId="0" fontId="9" fillId="0" borderId="62" xfId="0" applyFont="1" applyBorder="1" applyAlignment="1" applyProtection="1">
      <alignment horizontal="center"/>
      <protection locked="0"/>
    </xf>
    <xf numFmtId="0" fontId="8" fillId="0" borderId="29" xfId="0" applyFont="1" applyBorder="1" applyAlignment="1">
      <alignment horizontal="left"/>
    </xf>
    <xf numFmtId="0" fontId="8" fillId="0" borderId="1" xfId="0" applyFont="1" applyBorder="1" applyAlignment="1">
      <alignment horizontal="left"/>
    </xf>
    <xf numFmtId="0" fontId="9" fillId="4" borderId="51" xfId="0" applyFont="1" applyFill="1" applyBorder="1" applyAlignment="1" applyProtection="1">
      <alignment horizontal="center"/>
      <protection locked="0"/>
    </xf>
    <xf numFmtId="0" fontId="9" fillId="4" borderId="19" xfId="0" applyFont="1" applyFill="1" applyBorder="1" applyAlignment="1" applyProtection="1">
      <alignment horizontal="center"/>
      <protection locked="0"/>
    </xf>
    <xf numFmtId="0" fontId="9" fillId="4" borderId="0" xfId="0" applyFont="1" applyFill="1" applyAlignment="1" applyProtection="1">
      <alignment horizontal="center"/>
      <protection locked="0"/>
    </xf>
    <xf numFmtId="0" fontId="11" fillId="0" borderId="9" xfId="0" applyFont="1" applyBorder="1" applyAlignment="1">
      <alignment horizontal="center" vertical="center"/>
    </xf>
    <xf numFmtId="0" fontId="11" fillId="0" borderId="13" xfId="0" applyFont="1" applyBorder="1" applyAlignment="1">
      <alignment horizontal="center" vertical="center"/>
    </xf>
    <xf numFmtId="0" fontId="8" fillId="0" borderId="13" xfId="0" applyFont="1" applyBorder="1" applyAlignment="1">
      <alignment horizontal="center"/>
    </xf>
    <xf numFmtId="0" fontId="8" fillId="0" borderId="9" xfId="0" applyFont="1" applyBorder="1" applyAlignment="1">
      <alignment horizontal="left"/>
    </xf>
    <xf numFmtId="0" fontId="9" fillId="0" borderId="82" xfId="0" applyFont="1" applyBorder="1" applyAlignment="1" applyProtection="1">
      <alignment horizontal="center"/>
      <protection locked="0"/>
    </xf>
    <xf numFmtId="0" fontId="8" fillId="0" borderId="37" xfId="0" applyFont="1" applyBorder="1" applyAlignment="1">
      <alignment horizontal="center"/>
    </xf>
    <xf numFmtId="0" fontId="8" fillId="0" borderId="33" xfId="0" applyFont="1" applyBorder="1" applyAlignment="1">
      <alignment horizontal="center"/>
    </xf>
    <xf numFmtId="0" fontId="8" fillId="0" borderId="38" xfId="0" applyFont="1" applyBorder="1" applyAlignment="1">
      <alignment horizontal="center" vertical="center"/>
    </xf>
    <xf numFmtId="0" fontId="8" fillId="0" borderId="39" xfId="0" applyFont="1" applyBorder="1" applyAlignment="1">
      <alignment horizontal="center"/>
    </xf>
    <xf numFmtId="0" fontId="8" fillId="0" borderId="39" xfId="0" applyFont="1" applyBorder="1" applyAlignment="1">
      <alignment horizontal="center" wrapText="1"/>
    </xf>
    <xf numFmtId="0" fontId="8" fillId="0" borderId="29" xfId="0" applyFont="1" applyBorder="1" applyAlignment="1" applyProtection="1">
      <alignment horizontal="center"/>
      <protection locked="0"/>
    </xf>
    <xf numFmtId="0" fontId="41" fillId="0" borderId="9" xfId="0" applyFont="1" applyBorder="1" applyAlignment="1" applyProtection="1">
      <alignment horizontal="center" wrapText="1"/>
      <protection locked="0"/>
    </xf>
    <xf numFmtId="0" fontId="41" fillId="0" borderId="29" xfId="0" applyFont="1" applyBorder="1" applyAlignment="1" applyProtection="1">
      <alignment horizontal="center" wrapText="1"/>
      <protection locked="0"/>
    </xf>
    <xf numFmtId="0" fontId="8" fillId="0" borderId="71" xfId="0" applyFont="1" applyBorder="1" applyAlignment="1">
      <alignment horizontal="center" vertical="center"/>
    </xf>
    <xf numFmtId="0" fontId="8" fillId="0" borderId="21" xfId="0" applyFont="1" applyBorder="1" applyAlignment="1">
      <alignment horizontal="center" vertical="center"/>
    </xf>
    <xf numFmtId="0" fontId="8" fillId="0" borderId="44" xfId="0" applyFont="1" applyBorder="1" applyAlignment="1">
      <alignment horizontal="center" vertical="center"/>
    </xf>
    <xf numFmtId="0" fontId="8" fillId="0" borderId="48" xfId="0" applyFont="1" applyBorder="1" applyAlignment="1">
      <alignment horizontal="center" vertical="center"/>
    </xf>
    <xf numFmtId="0" fontId="68" fillId="0" borderId="0" xfId="0" applyFont="1" applyAlignment="1" applyProtection="1">
      <alignment horizontal="center"/>
      <protection locked="0"/>
    </xf>
    <xf numFmtId="0" fontId="41" fillId="0" borderId="57" xfId="0" applyFont="1" applyBorder="1" applyAlignment="1" applyProtection="1">
      <alignment horizontal="center"/>
      <protection locked="0"/>
    </xf>
    <xf numFmtId="0" fontId="41" fillId="0" borderId="29" xfId="0" applyFont="1" applyBorder="1" applyAlignment="1" applyProtection="1">
      <alignment horizontal="center"/>
      <protection locked="0"/>
    </xf>
    <xf numFmtId="0" fontId="41" fillId="0" borderId="7" xfId="0" applyFont="1" applyBorder="1" applyAlignment="1" applyProtection="1">
      <alignment horizontal="center"/>
      <protection locked="0"/>
    </xf>
    <xf numFmtId="0" fontId="41" fillId="0" borderId="67" xfId="0" applyFont="1" applyBorder="1" applyAlignment="1" applyProtection="1">
      <alignment horizontal="center"/>
      <protection locked="0"/>
    </xf>
    <xf numFmtId="0" fontId="41" fillId="0" borderId="63" xfId="0" applyFont="1" applyBorder="1" applyAlignment="1" applyProtection="1">
      <alignment horizontal="center"/>
      <protection locked="0"/>
    </xf>
    <xf numFmtId="0" fontId="41" fillId="0" borderId="88" xfId="0" applyFont="1" applyBorder="1" applyAlignment="1">
      <alignment horizontal="center"/>
    </xf>
    <xf numFmtId="0" fontId="8" fillId="0" borderId="46" xfId="0" applyFont="1" applyBorder="1" applyAlignment="1">
      <alignment horizontal="center" wrapText="1"/>
    </xf>
    <xf numFmtId="0" fontId="11" fillId="0" borderId="128" xfId="0" applyFont="1" applyBorder="1" applyAlignment="1">
      <alignment horizontal="center"/>
    </xf>
    <xf numFmtId="0" fontId="64" fillId="5" borderId="30" xfId="0" applyFont="1" applyFill="1" applyBorder="1" applyAlignment="1">
      <alignment horizontal="center" vertical="center"/>
    </xf>
    <xf numFmtId="0" fontId="11" fillId="0" borderId="66" xfId="0" applyFont="1" applyBorder="1" applyAlignment="1">
      <alignment horizontal="center"/>
    </xf>
    <xf numFmtId="0" fontId="8" fillId="0" borderId="98" xfId="0" applyFont="1" applyBorder="1" applyAlignment="1">
      <alignment horizontal="center" wrapText="1"/>
    </xf>
    <xf numFmtId="0" fontId="8" fillId="0" borderId="100" xfId="0" applyFont="1" applyBorder="1" applyAlignment="1">
      <alignment horizontal="center"/>
    </xf>
    <xf numFmtId="0" fontId="65" fillId="0" borderId="0" xfId="0" applyFont="1" applyAlignment="1" applyProtection="1">
      <alignment horizontal="center"/>
      <protection locked="0"/>
    </xf>
    <xf numFmtId="0" fontId="41" fillId="0" borderId="86" xfId="0" applyFont="1" applyBorder="1" applyAlignment="1">
      <alignment horizontal="center" vertical="center"/>
    </xf>
    <xf numFmtId="0" fontId="41" fillId="0" borderId="52" xfId="0" applyFont="1" applyBorder="1" applyAlignment="1">
      <alignment horizontal="center" vertical="center"/>
    </xf>
    <xf numFmtId="0" fontId="41" fillId="0" borderId="49" xfId="0" applyFont="1" applyBorder="1" applyAlignment="1">
      <alignment horizontal="center" vertical="center"/>
    </xf>
    <xf numFmtId="0" fontId="41" fillId="0" borderId="112" xfId="0" applyFont="1" applyBorder="1" applyAlignment="1">
      <alignment horizontal="center" vertical="center"/>
    </xf>
    <xf numFmtId="0" fontId="41" fillId="0" borderId="104" xfId="0" applyFont="1" applyBorder="1" applyAlignment="1">
      <alignment horizontal="center" vertical="center"/>
    </xf>
    <xf numFmtId="0" fontId="41" fillId="0" borderId="105" xfId="0" applyFont="1" applyBorder="1" applyAlignment="1">
      <alignment horizontal="center" vertical="center"/>
    </xf>
    <xf numFmtId="0" fontId="8" fillId="0" borderId="98" xfId="0" applyFont="1" applyBorder="1" applyAlignment="1">
      <alignment horizontal="center"/>
    </xf>
    <xf numFmtId="0" fontId="41" fillId="0" borderId="114" xfId="0" applyFont="1" applyBorder="1" applyAlignment="1">
      <alignment horizontal="center" vertical="center"/>
    </xf>
    <xf numFmtId="0" fontId="41" fillId="0" borderId="54" xfId="0" applyFont="1" applyBorder="1" applyAlignment="1">
      <alignment horizontal="center" vertical="center"/>
    </xf>
    <xf numFmtId="0" fontId="41" fillId="0" borderId="53" xfId="0" applyFont="1" applyBorder="1" applyAlignment="1">
      <alignment horizontal="center" vertical="center"/>
    </xf>
    <xf numFmtId="0" fontId="64" fillId="5" borderId="35" xfId="0" applyFont="1" applyFill="1" applyBorder="1" applyAlignment="1">
      <alignment horizontal="center" vertical="center"/>
    </xf>
    <xf numFmtId="165" fontId="41" fillId="0" borderId="156" xfId="11" applyNumberFormat="1" applyFont="1" applyBorder="1" applyAlignment="1">
      <alignment horizontal="left" vertical="center" wrapText="1"/>
    </xf>
    <xf numFmtId="165" fontId="41" fillId="0" borderId="21" xfId="11" applyNumberFormat="1" applyFont="1" applyBorder="1" applyAlignment="1">
      <alignment horizontal="left" vertical="center" wrapText="1"/>
    </xf>
    <xf numFmtId="165" fontId="41" fillId="0" borderId="68" xfId="11" applyNumberFormat="1" applyFont="1" applyBorder="1" applyAlignment="1">
      <alignment horizontal="left" vertical="center" wrapText="1"/>
    </xf>
    <xf numFmtId="165" fontId="41" fillId="0" borderId="155" xfId="11" applyNumberFormat="1" applyFont="1" applyBorder="1" applyAlignment="1">
      <alignment horizontal="left" vertical="center" wrapText="1"/>
    </xf>
    <xf numFmtId="165" fontId="41" fillId="0" borderId="52" xfId="11" applyNumberFormat="1" applyFont="1" applyBorder="1" applyAlignment="1">
      <alignment horizontal="left" vertical="center" wrapText="1"/>
    </xf>
    <xf numFmtId="165" fontId="41" fillId="0" borderId="124" xfId="11" applyNumberFormat="1" applyFont="1" applyBorder="1" applyAlignment="1">
      <alignment horizontal="left" vertical="center" wrapText="1"/>
    </xf>
    <xf numFmtId="165" fontId="8" fillId="0" borderId="155" xfId="11" applyNumberFormat="1" applyFont="1" applyBorder="1" applyAlignment="1">
      <alignment horizontal="left" vertical="center" wrapText="1"/>
    </xf>
    <xf numFmtId="165" fontId="8" fillId="0" borderId="52" xfId="11" applyNumberFormat="1" applyFont="1" applyBorder="1" applyAlignment="1">
      <alignment horizontal="left" vertical="center" wrapText="1"/>
    </xf>
    <xf numFmtId="165" fontId="8" fillId="0" borderId="124" xfId="11" applyNumberFormat="1" applyFont="1" applyBorder="1" applyAlignment="1">
      <alignment horizontal="left" vertical="center" wrapText="1"/>
    </xf>
    <xf numFmtId="165" fontId="8" fillId="0" borderId="156" xfId="11" applyNumberFormat="1" applyFont="1" applyBorder="1" applyAlignment="1">
      <alignment horizontal="left" vertical="center" wrapText="1"/>
    </xf>
    <xf numFmtId="165" fontId="8" fillId="0" borderId="21" xfId="11" applyNumberFormat="1" applyFont="1" applyBorder="1" applyAlignment="1">
      <alignment horizontal="left" vertical="center" wrapText="1"/>
    </xf>
    <xf numFmtId="165" fontId="8" fillId="0" borderId="68" xfId="11" applyNumberFormat="1" applyFont="1" applyBorder="1" applyAlignment="1">
      <alignment horizontal="left" vertical="center" wrapText="1"/>
    </xf>
    <xf numFmtId="0" fontId="8" fillId="0" borderId="30" xfId="11" applyFont="1" applyBorder="1" applyAlignment="1" applyProtection="1">
      <alignment horizontal="center" vertical="center"/>
      <protection locked="0"/>
    </xf>
    <xf numFmtId="0" fontId="8" fillId="0" borderId="98" xfId="11" applyFont="1" applyBorder="1" applyAlignment="1" applyProtection="1">
      <alignment horizontal="center" vertical="center"/>
      <protection locked="0"/>
    </xf>
    <xf numFmtId="0" fontId="14" fillId="0" borderId="0" xfId="11" applyFont="1" applyAlignment="1" applyProtection="1">
      <alignment horizontal="center"/>
      <protection locked="0"/>
    </xf>
    <xf numFmtId="165" fontId="8" fillId="0" borderId="23" xfId="11" applyNumberFormat="1" applyFont="1" applyBorder="1" applyAlignment="1">
      <alignment horizontal="center" vertical="center" wrapText="1"/>
    </xf>
    <xf numFmtId="165" fontId="8" fillId="0" borderId="113" xfId="11" applyNumberFormat="1" applyFont="1" applyBorder="1" applyAlignment="1">
      <alignment horizontal="center" vertical="center" wrapText="1"/>
    </xf>
    <xf numFmtId="0" fontId="8" fillId="0" borderId="9" xfId="11" applyFont="1" applyBorder="1" applyAlignment="1">
      <alignment horizontal="center"/>
    </xf>
    <xf numFmtId="0" fontId="8" fillId="0" borderId="1" xfId="11" applyFont="1" applyBorder="1" applyAlignment="1">
      <alignment horizontal="center"/>
    </xf>
    <xf numFmtId="0" fontId="11" fillId="0" borderId="9" xfId="11" applyFont="1" applyBorder="1" applyAlignment="1">
      <alignment horizontal="center"/>
    </xf>
    <xf numFmtId="0" fontId="8" fillId="0" borderId="9" xfId="11" applyFont="1" applyBorder="1" applyAlignment="1">
      <alignment horizontal="center" wrapText="1"/>
    </xf>
    <xf numFmtId="0" fontId="8" fillId="0" borderId="1" xfId="11" applyFont="1" applyBorder="1" applyAlignment="1">
      <alignment horizontal="center" wrapText="1"/>
    </xf>
    <xf numFmtId="0" fontId="8" fillId="0" borderId="95" xfId="11" applyFont="1" applyBorder="1" applyAlignment="1">
      <alignment horizontal="center"/>
    </xf>
    <xf numFmtId="0" fontId="8" fillId="0" borderId="96" xfId="11" applyFont="1" applyBorder="1" applyAlignment="1">
      <alignment horizontal="center"/>
    </xf>
    <xf numFmtId="0" fontId="8" fillId="0" borderId="66" xfId="11" applyFont="1" applyBorder="1" applyAlignment="1">
      <alignment horizontal="center"/>
    </xf>
    <xf numFmtId="0" fontId="8" fillId="0" borderId="30" xfId="11" applyFont="1" applyBorder="1" applyAlignment="1">
      <alignment horizontal="center"/>
    </xf>
    <xf numFmtId="0" fontId="11" fillId="0" borderId="66" xfId="11" applyFont="1" applyBorder="1" applyAlignment="1">
      <alignment horizontal="center"/>
    </xf>
    <xf numFmtId="0" fontId="8" fillId="0" borderId="66" xfId="11" applyFont="1" applyBorder="1" applyAlignment="1">
      <alignment horizontal="center" wrapText="1"/>
    </xf>
    <xf numFmtId="0" fontId="8" fillId="0" borderId="30" xfId="11" applyFont="1" applyBorder="1" applyAlignment="1">
      <alignment horizontal="center" wrapText="1"/>
    </xf>
    <xf numFmtId="0" fontId="41" fillId="0" borderId="92" xfId="11" applyFont="1" applyBorder="1" applyAlignment="1">
      <alignment horizontal="center" vertical="center"/>
    </xf>
    <xf numFmtId="0" fontId="41" fillId="0" borderId="52" xfId="11" applyFont="1" applyBorder="1" applyAlignment="1">
      <alignment horizontal="center" vertical="center"/>
    </xf>
    <xf numFmtId="0" fontId="41" fillId="0" borderId="49" xfId="11" applyFont="1" applyBorder="1" applyAlignment="1">
      <alignment horizontal="center" vertical="center"/>
    </xf>
    <xf numFmtId="0" fontId="41" fillId="0" borderId="103" xfId="11" applyFont="1" applyBorder="1" applyAlignment="1">
      <alignment horizontal="center" vertical="center"/>
    </xf>
    <xf numFmtId="0" fontId="41" fillId="0" borderId="104" xfId="11" applyFont="1" applyBorder="1" applyAlignment="1">
      <alignment horizontal="center" vertical="center"/>
    </xf>
    <xf numFmtId="0" fontId="41" fillId="0" borderId="105" xfId="11" applyFont="1" applyBorder="1" applyAlignment="1">
      <alignment horizontal="center" vertical="center"/>
    </xf>
    <xf numFmtId="0" fontId="14" fillId="0" borderId="27" xfId="11" applyFont="1" applyBorder="1" applyAlignment="1" applyProtection="1">
      <alignment horizontal="center"/>
      <protection locked="0"/>
    </xf>
    <xf numFmtId="165" fontId="64" fillId="5" borderId="155" xfId="11" applyNumberFormat="1" applyFont="1" applyFill="1" applyBorder="1" applyAlignment="1">
      <alignment horizontal="left" vertical="center" wrapText="1"/>
    </xf>
    <xf numFmtId="165" fontId="64" fillId="5" borderId="52" xfId="11" applyNumberFormat="1" applyFont="1" applyFill="1" applyBorder="1" applyAlignment="1">
      <alignment horizontal="left" vertical="center" wrapText="1"/>
    </xf>
    <xf numFmtId="165" fontId="64" fillId="5" borderId="124" xfId="11" applyNumberFormat="1" applyFont="1" applyFill="1" applyBorder="1" applyAlignment="1">
      <alignment horizontal="left" vertical="center" wrapText="1"/>
    </xf>
    <xf numFmtId="165" fontId="64" fillId="5" borderId="156" xfId="11" applyNumberFormat="1" applyFont="1" applyFill="1" applyBorder="1" applyAlignment="1">
      <alignment horizontal="left" vertical="center" wrapText="1"/>
    </xf>
    <xf numFmtId="165" fontId="64" fillId="5" borderId="21" xfId="11" applyNumberFormat="1" applyFont="1" applyFill="1" applyBorder="1" applyAlignment="1">
      <alignment horizontal="left" vertical="center" wrapText="1"/>
    </xf>
    <xf numFmtId="165" fontId="64" fillId="5" borderId="68" xfId="11" applyNumberFormat="1" applyFont="1" applyFill="1" applyBorder="1" applyAlignment="1">
      <alignment horizontal="left" vertical="center" wrapText="1"/>
    </xf>
    <xf numFmtId="0" fontId="8" fillId="0" borderId="7" xfId="11" applyFont="1" applyBorder="1" applyAlignment="1">
      <alignment horizontal="center"/>
    </xf>
    <xf numFmtId="0" fontId="8" fillId="0" borderId="3" xfId="11" applyFont="1" applyBorder="1" applyAlignment="1">
      <alignment horizontal="center"/>
    </xf>
    <xf numFmtId="165" fontId="8" fillId="0" borderId="7" xfId="11" applyNumberFormat="1" applyFont="1" applyBorder="1" applyAlignment="1">
      <alignment horizontal="center" wrapText="1"/>
    </xf>
    <xf numFmtId="165" fontId="8" fillId="0" borderId="3" xfId="11" applyNumberFormat="1" applyFont="1" applyBorder="1" applyAlignment="1">
      <alignment horizontal="center" wrapText="1"/>
    </xf>
    <xf numFmtId="0" fontId="41" fillId="0" borderId="9" xfId="11" applyFont="1" applyBorder="1" applyAlignment="1">
      <alignment horizontal="center"/>
    </xf>
    <xf numFmtId="0" fontId="41" fillId="0" borderId="1" xfId="11" applyFont="1" applyBorder="1" applyAlignment="1">
      <alignment horizontal="center"/>
    </xf>
    <xf numFmtId="0" fontId="41" fillId="0" borderId="9" xfId="11" applyFont="1" applyBorder="1" applyAlignment="1">
      <alignment horizontal="center" wrapText="1"/>
    </xf>
    <xf numFmtId="0" fontId="41" fillId="0" borderId="1" xfId="11" applyFont="1" applyBorder="1" applyAlignment="1">
      <alignment horizontal="center" wrapText="1"/>
    </xf>
    <xf numFmtId="0" fontId="14" fillId="0" borderId="70" xfId="0" applyFont="1" applyBorder="1" applyAlignment="1" applyProtection="1">
      <alignment horizontal="center"/>
      <protection locked="0"/>
    </xf>
    <xf numFmtId="0" fontId="14" fillId="0" borderId="22" xfId="0" applyFont="1" applyBorder="1" applyAlignment="1" applyProtection="1">
      <alignment horizontal="center"/>
      <protection locked="0"/>
    </xf>
    <xf numFmtId="0" fontId="8" fillId="0" borderId="30" xfId="0" applyFont="1" applyBorder="1" applyAlignment="1" applyProtection="1">
      <alignment horizontal="center" vertical="center"/>
      <protection locked="0"/>
    </xf>
    <xf numFmtId="0" fontId="8" fillId="0" borderId="98" xfId="0" applyFont="1" applyBorder="1" applyAlignment="1" applyProtection="1">
      <alignment horizontal="center" vertical="center"/>
      <protection locked="0"/>
    </xf>
    <xf numFmtId="0" fontId="41" fillId="0" borderId="66" xfId="0" applyFont="1" applyBorder="1" applyAlignment="1">
      <alignment horizontal="center" wrapText="1"/>
    </xf>
    <xf numFmtId="0" fontId="41" fillId="0" borderId="95" xfId="0" applyFont="1" applyBorder="1" applyAlignment="1">
      <alignment horizontal="center"/>
    </xf>
    <xf numFmtId="0" fontId="41" fillId="0" borderId="96" xfId="0" applyFont="1" applyBorder="1" applyAlignment="1">
      <alignment horizontal="center"/>
    </xf>
    <xf numFmtId="0" fontId="41" fillId="0" borderId="66" xfId="0" applyFont="1" applyBorder="1" applyAlignment="1">
      <alignment horizontal="center"/>
    </xf>
    <xf numFmtId="0" fontId="50" fillId="0" borderId="10" xfId="0" applyFont="1" applyBorder="1" applyAlignment="1">
      <alignment horizontal="center" vertical="center"/>
    </xf>
    <xf numFmtId="0" fontId="50" fillId="0" borderId="21" xfId="0" applyFont="1" applyBorder="1" applyAlignment="1">
      <alignment horizontal="center" vertical="center"/>
    </xf>
    <xf numFmtId="0" fontId="50" fillId="0" borderId="16" xfId="0" applyFont="1" applyBorder="1" applyAlignment="1">
      <alignment horizontal="center" vertical="center"/>
    </xf>
    <xf numFmtId="0" fontId="41" fillId="0" borderId="17" xfId="0" applyFont="1" applyBorder="1" applyAlignment="1">
      <alignment horizontal="center"/>
    </xf>
    <xf numFmtId="0" fontId="60" fillId="0" borderId="54" xfId="0" applyFont="1" applyBorder="1" applyAlignment="1">
      <alignment horizontal="center"/>
    </xf>
    <xf numFmtId="0" fontId="41" fillId="0" borderId="10" xfId="0" applyFont="1" applyBorder="1" applyAlignment="1">
      <alignment horizontal="center" wrapText="1"/>
    </xf>
    <xf numFmtId="0" fontId="66" fillId="0" borderId="30" xfId="0" applyFont="1" applyBorder="1" applyAlignment="1">
      <alignment horizontal="center"/>
    </xf>
    <xf numFmtId="0" fontId="66" fillId="0" borderId="48" xfId="0" applyFont="1" applyBorder="1" applyAlignment="1">
      <alignment horizontal="center"/>
    </xf>
    <xf numFmtId="0" fontId="43" fillId="0" borderId="1" xfId="0" applyFont="1" applyBorder="1" applyAlignment="1">
      <alignment horizontal="center"/>
    </xf>
    <xf numFmtId="0" fontId="43" fillId="0" borderId="10" xfId="0" applyFont="1" applyBorder="1" applyAlignment="1">
      <alignment horizontal="center" wrapText="1"/>
    </xf>
    <xf numFmtId="0" fontId="43" fillId="0" borderId="1" xfId="0" applyFont="1" applyBorder="1" applyAlignment="1">
      <alignment horizontal="center" wrapText="1"/>
    </xf>
    <xf numFmtId="0" fontId="43" fillId="0" borderId="30" xfId="0" applyFont="1" applyBorder="1" applyAlignment="1">
      <alignment horizontal="center" wrapText="1"/>
    </xf>
    <xf numFmtId="0" fontId="43" fillId="0" borderId="48" xfId="0" applyFont="1" applyBorder="1" applyAlignment="1">
      <alignment horizontal="center" wrapText="1"/>
    </xf>
    <xf numFmtId="0" fontId="8" fillId="0" borderId="10" xfId="0" applyFont="1" applyBorder="1" applyAlignment="1">
      <alignment horizontal="center" wrapText="1"/>
    </xf>
    <xf numFmtId="0" fontId="61" fillId="0" borderId="30" xfId="0" applyFont="1" applyBorder="1" applyAlignment="1">
      <alignment horizontal="center"/>
    </xf>
    <xf numFmtId="0" fontId="61" fillId="0" borderId="48" xfId="0" applyFont="1" applyBorder="1" applyAlignment="1">
      <alignment horizontal="center"/>
    </xf>
    <xf numFmtId="0" fontId="43" fillId="0" borderId="17" xfId="0" applyFont="1" applyBorder="1" applyAlignment="1">
      <alignment horizontal="center"/>
    </xf>
    <xf numFmtId="0" fontId="9" fillId="0" borderId="54" xfId="0" applyFont="1" applyBorder="1" applyAlignment="1">
      <alignment horizontal="center" vertical="center"/>
    </xf>
    <xf numFmtId="0" fontId="8" fillId="0" borderId="30" xfId="0" applyFont="1" applyBorder="1" applyAlignment="1">
      <alignment horizontal="center" vertical="center" wrapText="1"/>
    </xf>
    <xf numFmtId="0" fontId="41" fillId="0" borderId="30" xfId="0" applyFont="1" applyBorder="1" applyAlignment="1">
      <alignment horizontal="center" vertical="center"/>
    </xf>
    <xf numFmtId="0" fontId="11" fillId="0" borderId="30" xfId="0" applyFont="1" applyBorder="1" applyAlignment="1">
      <alignment horizontal="center" vertical="center"/>
    </xf>
    <xf numFmtId="0" fontId="11" fillId="0" borderId="48" xfId="0" applyFont="1" applyBorder="1" applyAlignment="1">
      <alignment horizontal="center" vertical="center"/>
    </xf>
    <xf numFmtId="0" fontId="41" fillId="4" borderId="48" xfId="0" applyFont="1" applyFill="1" applyBorder="1" applyAlignment="1">
      <alignment horizontal="center" vertical="center"/>
    </xf>
    <xf numFmtId="0" fontId="41" fillId="4" borderId="30" xfId="0" applyFont="1" applyFill="1" applyBorder="1" applyAlignment="1">
      <alignment horizontal="center" vertical="center"/>
    </xf>
    <xf numFmtId="0" fontId="8" fillId="4" borderId="30" xfId="0" applyFont="1" applyFill="1" applyBorder="1" applyAlignment="1">
      <alignment horizontal="center" vertical="center"/>
    </xf>
    <xf numFmtId="0" fontId="41" fillId="4" borderId="30"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11" fillId="4" borderId="30" xfId="0" applyFont="1" applyFill="1" applyBorder="1" applyAlignment="1">
      <alignment horizontal="center" vertical="center"/>
    </xf>
    <xf numFmtId="0" fontId="11" fillId="4" borderId="48" xfId="0" applyFont="1" applyFill="1" applyBorder="1" applyAlignment="1">
      <alignment horizontal="center" vertical="center"/>
    </xf>
    <xf numFmtId="0" fontId="9" fillId="0" borderId="0" xfId="0" applyFont="1" applyAlignment="1">
      <alignment horizontal="center" vertical="center"/>
    </xf>
    <xf numFmtId="0" fontId="55"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1" fillId="7" borderId="52" xfId="0" applyFont="1" applyFill="1" applyBorder="1" applyAlignment="1">
      <alignment horizontal="center" vertical="center"/>
    </xf>
    <xf numFmtId="0" fontId="11" fillId="7" borderId="49" xfId="0" applyFont="1" applyFill="1" applyBorder="1" applyAlignment="1">
      <alignment horizontal="center" vertical="center"/>
    </xf>
    <xf numFmtId="0" fontId="8" fillId="7" borderId="52" xfId="0" applyFont="1" applyFill="1" applyBorder="1" applyAlignment="1">
      <alignment horizontal="center" vertical="center"/>
    </xf>
    <xf numFmtId="0" fontId="8" fillId="7" borderId="49" xfId="0" applyFont="1" applyFill="1" applyBorder="1" applyAlignment="1">
      <alignment horizontal="center" vertical="center"/>
    </xf>
    <xf numFmtId="0" fontId="8" fillId="0" borderId="15"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55" fillId="0" borderId="86" xfId="0" applyFont="1" applyBorder="1" applyAlignment="1">
      <alignment horizontal="center" vertical="center"/>
    </xf>
    <xf numFmtId="0" fontId="55" fillId="0" borderId="52" xfId="0" applyFont="1" applyBorder="1" applyAlignment="1">
      <alignment horizontal="center" vertical="center"/>
    </xf>
    <xf numFmtId="0" fontId="55" fillId="0" borderId="49" xfId="0" applyFont="1" applyBorder="1" applyAlignment="1">
      <alignment horizontal="center" vertical="center"/>
    </xf>
    <xf numFmtId="0" fontId="8" fillId="7" borderId="39" xfId="0" applyFont="1" applyFill="1" applyBorder="1" applyAlignment="1">
      <alignment horizontal="center" vertical="center"/>
    </xf>
    <xf numFmtId="0" fontId="8" fillId="7" borderId="48" xfId="0" applyFont="1" applyFill="1" applyBorder="1" applyAlignment="1">
      <alignment horizontal="center" vertical="center"/>
    </xf>
    <xf numFmtId="0" fontId="8" fillId="7" borderId="39" xfId="0" applyFont="1" applyFill="1" applyBorder="1" applyAlignment="1">
      <alignment horizontal="center" vertical="center" wrapText="1"/>
    </xf>
    <xf numFmtId="0" fontId="8" fillId="7" borderId="48" xfId="0" applyFont="1" applyFill="1" applyBorder="1" applyAlignment="1">
      <alignment horizontal="center" vertical="center" wrapText="1"/>
    </xf>
    <xf numFmtId="16" fontId="41" fillId="0" borderId="10" xfId="0" applyNumberFormat="1" applyFont="1" applyBorder="1" applyAlignment="1">
      <alignment horizontal="center" vertical="center" wrapText="1"/>
    </xf>
    <xf numFmtId="16" fontId="41" fillId="0" borderId="21" xfId="0" applyNumberFormat="1" applyFont="1" applyBorder="1" applyAlignment="1">
      <alignment horizontal="center" vertical="center" wrapText="1"/>
    </xf>
    <xf numFmtId="16" fontId="41" fillId="0" borderId="16" xfId="0" applyNumberFormat="1" applyFont="1" applyBorder="1" applyAlignment="1">
      <alignment horizontal="center" vertical="center" wrapText="1"/>
    </xf>
    <xf numFmtId="0" fontId="8" fillId="0" borderId="72" xfId="0" applyFont="1" applyBorder="1" applyAlignment="1">
      <alignment horizontal="center" vertical="center" wrapText="1"/>
    </xf>
    <xf numFmtId="0" fontId="8" fillId="0" borderId="102" xfId="0" applyFont="1" applyBorder="1" applyAlignment="1">
      <alignment horizontal="center" vertical="center" wrapText="1"/>
    </xf>
    <xf numFmtId="0" fontId="8" fillId="0" borderId="49" xfId="0" applyFont="1" applyBorder="1" applyAlignment="1">
      <alignment horizontal="center" vertical="center"/>
    </xf>
    <xf numFmtId="0" fontId="8" fillId="0" borderId="74" xfId="0" applyFont="1" applyBorder="1" applyAlignment="1">
      <alignment horizontal="center" vertical="center"/>
    </xf>
    <xf numFmtId="0" fontId="8" fillId="0" borderId="17" xfId="0" applyFont="1" applyBorder="1" applyAlignment="1">
      <alignment horizontal="center" vertical="center"/>
    </xf>
    <xf numFmtId="0" fontId="8" fillId="0" borderId="10" xfId="0" applyFont="1" applyBorder="1" applyAlignment="1">
      <alignment horizontal="center" vertical="center"/>
    </xf>
    <xf numFmtId="16" fontId="41" fillId="0" borderId="102" xfId="0" applyNumberFormat="1" applyFont="1" applyBorder="1" applyAlignment="1">
      <alignment horizontal="center" vertical="center" wrapText="1"/>
    </xf>
    <xf numFmtId="0" fontId="8" fillId="4" borderId="23" xfId="0" applyFont="1" applyFill="1" applyBorder="1" applyAlignment="1" applyProtection="1">
      <alignment horizontal="center"/>
      <protection locked="0"/>
    </xf>
    <xf numFmtId="0" fontId="8" fillId="4" borderId="80" xfId="0" applyFont="1" applyFill="1" applyBorder="1" applyAlignment="1" applyProtection="1">
      <alignment horizontal="center"/>
      <protection locked="0"/>
    </xf>
    <xf numFmtId="0" fontId="8" fillId="4" borderId="139" xfId="0" applyFont="1" applyFill="1" applyBorder="1" applyAlignment="1" applyProtection="1">
      <alignment horizontal="center"/>
      <protection locked="0"/>
    </xf>
    <xf numFmtId="0" fontId="8" fillId="4" borderId="140" xfId="0" applyFont="1" applyFill="1" applyBorder="1" applyAlignment="1" applyProtection="1">
      <alignment horizontal="center"/>
      <protection locked="0"/>
    </xf>
    <xf numFmtId="0" fontId="95"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4" borderId="9" xfId="0" applyFont="1" applyFill="1" applyBorder="1" applyAlignment="1" applyProtection="1">
      <alignment horizontal="center"/>
      <protection locked="0"/>
    </xf>
    <xf numFmtId="0" fontId="8" fillId="4" borderId="15" xfId="0" applyFont="1" applyFill="1" applyBorder="1" applyAlignment="1" applyProtection="1">
      <alignment horizontal="center"/>
      <protection locked="0"/>
    </xf>
    <xf numFmtId="0" fontId="58" fillId="0" borderId="0" xfId="0" applyFont="1" applyAlignment="1">
      <alignment horizontal="center"/>
    </xf>
    <xf numFmtId="0" fontId="8" fillId="0" borderId="15" xfId="0" applyFont="1" applyBorder="1" applyAlignment="1">
      <alignment horizontal="center"/>
    </xf>
    <xf numFmtId="0" fontId="8" fillId="4" borderId="9" xfId="0" applyFont="1" applyFill="1" applyBorder="1" applyAlignment="1" applyProtection="1">
      <alignment horizontal="center" wrapText="1"/>
      <protection locked="0"/>
    </xf>
    <xf numFmtId="0" fontId="8" fillId="4" borderId="1" xfId="0" applyFont="1" applyFill="1" applyBorder="1" applyAlignment="1" applyProtection="1">
      <alignment horizontal="center" wrapText="1"/>
      <protection locked="0"/>
    </xf>
    <xf numFmtId="0" fontId="77" fillId="4" borderId="1" xfId="0" applyFont="1" applyFill="1" applyBorder="1" applyAlignment="1">
      <alignment horizontal="center" vertical="center"/>
    </xf>
    <xf numFmtId="0" fontId="8" fillId="4" borderId="12" xfId="0" applyFont="1" applyFill="1" applyBorder="1" applyAlignment="1" applyProtection="1">
      <alignment horizontal="center"/>
      <protection locked="0"/>
    </xf>
    <xf numFmtId="0" fontId="75" fillId="0" borderId="0" xfId="0" applyFont="1" applyAlignment="1" applyProtection="1">
      <alignment horizontal="center" vertical="center"/>
      <protection locked="0"/>
    </xf>
    <xf numFmtId="0" fontId="75" fillId="0" borderId="0" xfId="0" applyFont="1" applyAlignment="1">
      <alignment horizontal="center" vertical="center"/>
    </xf>
    <xf numFmtId="0" fontId="75" fillId="0" borderId="22" xfId="0" applyFont="1" applyBorder="1" applyAlignment="1">
      <alignment horizontal="center" vertical="center"/>
    </xf>
    <xf numFmtId="0" fontId="77" fillId="4" borderId="10" xfId="0" applyFont="1" applyFill="1" applyBorder="1" applyAlignment="1">
      <alignment horizontal="center" vertical="center"/>
    </xf>
    <xf numFmtId="0" fontId="77" fillId="4" borderId="21" xfId="0" applyFont="1" applyFill="1" applyBorder="1" applyAlignment="1">
      <alignment horizontal="center" vertical="center"/>
    </xf>
    <xf numFmtId="0" fontId="77" fillId="4" borderId="16" xfId="0" applyFont="1" applyFill="1" applyBorder="1" applyAlignment="1">
      <alignment horizontal="center" vertical="center"/>
    </xf>
    <xf numFmtId="0" fontId="64" fillId="9" borderId="126" xfId="0" applyFont="1" applyFill="1" applyBorder="1" applyAlignment="1">
      <alignment horizontal="center" vertical="center" wrapText="1"/>
    </xf>
    <xf numFmtId="0" fontId="64" fillId="9" borderId="1" xfId="0" applyFont="1" applyFill="1" applyBorder="1" applyAlignment="1">
      <alignment horizontal="center" vertical="center" wrapText="1"/>
    </xf>
  </cellXfs>
  <cellStyles count="19">
    <cellStyle name="Neutral 2" xfId="1" xr:uid="{00000000-0005-0000-0000-000000000000}"/>
    <cellStyle name="Normal" xfId="0" builtinId="0"/>
    <cellStyle name="Normal 2" xfId="2" xr:uid="{00000000-0005-0000-0000-000002000000}"/>
    <cellStyle name="Normal 2 2" xfId="8" xr:uid="{1FBEE5DE-FB80-4927-8794-D8D5CB1FCFE9}"/>
    <cellStyle name="Normal 2 2 2" xfId="11" xr:uid="{15121E97-DCCB-4B93-8101-A6AE7E23A2F4}"/>
    <cellStyle name="Normal 2 2 2 2" xfId="18" xr:uid="{C05143EC-BA34-4DE0-8233-988C32535FC1}"/>
    <cellStyle name="Normal 2 2 3" xfId="15" xr:uid="{B656947F-55BD-452C-BED7-2C391314FAEA}"/>
    <cellStyle name="Normal 2 3" xfId="9" xr:uid="{9E6F0F64-39F6-4A52-BD32-62463085343E}"/>
    <cellStyle name="Normal 2 3 2" xfId="16" xr:uid="{2C8789C5-44E7-41BC-B803-D9D76D0C7D18}"/>
    <cellStyle name="Normal 2 4" xfId="13" xr:uid="{A7F9F162-1A75-4E43-A42E-BA82B7B62A01}"/>
    <cellStyle name="Normal 3" xfId="3" xr:uid="{00000000-0005-0000-0000-000003000000}"/>
    <cellStyle name="Normal 4" xfId="4" xr:uid="{00000000-0005-0000-0000-000004000000}"/>
    <cellStyle name="Normal 5" xfId="7" xr:uid="{84B10A0F-6B81-4CB6-B8A2-F312F8625991}"/>
    <cellStyle name="Normal 5 2" xfId="10" xr:uid="{D8055DA1-7A26-4FF5-9ECB-A115F966F50A}"/>
    <cellStyle name="Normal 5 2 2" xfId="17" xr:uid="{A71D497E-1415-4BF0-9B09-4B9DEF852C5E}"/>
    <cellStyle name="Normal 5 3" xfId="14" xr:uid="{9BE960C4-20AF-4F96-ADB4-B59DB93CF188}"/>
    <cellStyle name="Normal 6" xfId="12" xr:uid="{E5B17F90-CC18-4299-A1AE-A948D04A59A8}"/>
    <cellStyle name="Normal_Xship1 version 3.1" xfId="5" xr:uid="{00000000-0005-0000-0000-000005000000}"/>
    <cellStyle name="Normal_Xship1 Version 71.7not yet_WPCCF&amp;Aussie-26th March 2007 3" xfId="6"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19050</xdr:rowOff>
    </xdr:from>
    <xdr:to>
      <xdr:col>1</xdr:col>
      <xdr:colOff>419100</xdr:colOff>
      <xdr:row>1</xdr:row>
      <xdr:rowOff>19050</xdr:rowOff>
    </xdr:to>
    <xdr:pic>
      <xdr:nvPicPr>
        <xdr:cNvPr id="1370" name="Picture 1">
          <a:extLst>
            <a:ext uri="{FF2B5EF4-FFF2-40B4-BE49-F238E27FC236}">
              <a16:creationId xmlns:a16="http://schemas.microsoft.com/office/drawing/2014/main" id="{2CC8D9FA-0118-4FD1-B289-C3A89B53C0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9050"/>
          <a:ext cx="9239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32385</xdr:colOff>
      <xdr:row>3</xdr:row>
      <xdr:rowOff>180975</xdr:rowOff>
    </xdr:from>
    <xdr:to>
      <xdr:col>2</xdr:col>
      <xdr:colOff>703573</xdr:colOff>
      <xdr:row>5</xdr:row>
      <xdr:rowOff>47625</xdr:rowOff>
    </xdr:to>
    <xdr:sp macro="" textlink="">
      <xdr:nvSpPr>
        <xdr:cNvPr id="8193" name="Button 1" hidden="1">
          <a:extLst>
            <a:ext uri="{FF2B5EF4-FFF2-40B4-BE49-F238E27FC236}">
              <a16:creationId xmlns:a16="http://schemas.microsoft.com/office/drawing/2014/main" id="{C1DA8FFD-2FBD-4838-AAD0-8A1EFF8301C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2</xdr:col>
      <xdr:colOff>32385</xdr:colOff>
      <xdr:row>6</xdr:row>
      <xdr:rowOff>200025</xdr:rowOff>
    </xdr:from>
    <xdr:to>
      <xdr:col>2</xdr:col>
      <xdr:colOff>703573</xdr:colOff>
      <xdr:row>8</xdr:row>
      <xdr:rowOff>50033</xdr:rowOff>
    </xdr:to>
    <xdr:sp macro="" textlink="">
      <xdr:nvSpPr>
        <xdr:cNvPr id="8222" name="Button 30" hidden="1">
          <a:extLst>
            <a:ext uri="{FF2B5EF4-FFF2-40B4-BE49-F238E27FC236}">
              <a16:creationId xmlns:a16="http://schemas.microsoft.com/office/drawing/2014/main" id="{2699926E-970D-4E7C-8217-ABA3CA89B32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2</xdr:col>
      <xdr:colOff>32385</xdr:colOff>
      <xdr:row>9</xdr:row>
      <xdr:rowOff>196215</xdr:rowOff>
    </xdr:from>
    <xdr:to>
      <xdr:col>2</xdr:col>
      <xdr:colOff>723854</xdr:colOff>
      <xdr:row>11</xdr:row>
      <xdr:rowOff>37919</xdr:rowOff>
    </xdr:to>
    <xdr:sp macro="" textlink="">
      <xdr:nvSpPr>
        <xdr:cNvPr id="8226" name="Button 34" hidden="1">
          <a:extLst>
            <a:ext uri="{FF2B5EF4-FFF2-40B4-BE49-F238E27FC236}">
              <a16:creationId xmlns:a16="http://schemas.microsoft.com/office/drawing/2014/main" id="{2913904C-1B8D-4A76-8AD5-80228910918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2</xdr:col>
      <xdr:colOff>32385</xdr:colOff>
      <xdr:row>13</xdr:row>
      <xdr:rowOff>0</xdr:rowOff>
    </xdr:from>
    <xdr:to>
      <xdr:col>2</xdr:col>
      <xdr:colOff>723854</xdr:colOff>
      <xdr:row>14</xdr:row>
      <xdr:rowOff>76200</xdr:rowOff>
    </xdr:to>
    <xdr:sp macro="" textlink="">
      <xdr:nvSpPr>
        <xdr:cNvPr id="8228" name="Button 36" hidden="1">
          <a:extLst>
            <a:ext uri="{FF2B5EF4-FFF2-40B4-BE49-F238E27FC236}">
              <a16:creationId xmlns:a16="http://schemas.microsoft.com/office/drawing/2014/main" id="{43E235A8-8E5E-44D7-BA8E-5EA825A9558C}"/>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2</xdr:col>
      <xdr:colOff>40005</xdr:colOff>
      <xdr:row>15</xdr:row>
      <xdr:rowOff>234315</xdr:rowOff>
    </xdr:from>
    <xdr:to>
      <xdr:col>2</xdr:col>
      <xdr:colOff>726062</xdr:colOff>
      <xdr:row>17</xdr:row>
      <xdr:rowOff>76019</xdr:rowOff>
    </xdr:to>
    <xdr:sp macro="" textlink="">
      <xdr:nvSpPr>
        <xdr:cNvPr id="8230" name="Button 38" hidden="1">
          <a:extLst>
            <a:ext uri="{FF2B5EF4-FFF2-40B4-BE49-F238E27FC236}">
              <a16:creationId xmlns:a16="http://schemas.microsoft.com/office/drawing/2014/main" id="{FCFF92E0-0DE2-4253-9740-E91EE38413D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2</xdr:col>
      <xdr:colOff>40005</xdr:colOff>
      <xdr:row>18</xdr:row>
      <xdr:rowOff>200025</xdr:rowOff>
    </xdr:from>
    <xdr:to>
      <xdr:col>2</xdr:col>
      <xdr:colOff>726062</xdr:colOff>
      <xdr:row>20</xdr:row>
      <xdr:rowOff>38331</xdr:rowOff>
    </xdr:to>
    <xdr:sp macro="" textlink="">
      <xdr:nvSpPr>
        <xdr:cNvPr id="8231" name="Button 39" hidden="1">
          <a:extLst>
            <a:ext uri="{FF2B5EF4-FFF2-40B4-BE49-F238E27FC236}">
              <a16:creationId xmlns:a16="http://schemas.microsoft.com/office/drawing/2014/main" id="{AD009E79-3FD6-4B65-BA47-166714BD3D6A}"/>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2</xdr:col>
      <xdr:colOff>70485</xdr:colOff>
      <xdr:row>21</xdr:row>
      <xdr:rowOff>198120</xdr:rowOff>
    </xdr:from>
    <xdr:to>
      <xdr:col>2</xdr:col>
      <xdr:colOff>724141</xdr:colOff>
      <xdr:row>23</xdr:row>
      <xdr:rowOff>38092</xdr:rowOff>
    </xdr:to>
    <xdr:sp macro="" textlink="">
      <xdr:nvSpPr>
        <xdr:cNvPr id="8232" name="Button 40" hidden="1">
          <a:extLst>
            <a:ext uri="{FF2B5EF4-FFF2-40B4-BE49-F238E27FC236}">
              <a16:creationId xmlns:a16="http://schemas.microsoft.com/office/drawing/2014/main" id="{05D5484A-52C1-431A-AD0D-7133D63750DC}"/>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8</xdr:col>
      <xdr:colOff>499110</xdr:colOff>
      <xdr:row>3</xdr:row>
      <xdr:rowOff>180975</xdr:rowOff>
    </xdr:from>
    <xdr:to>
      <xdr:col>9</xdr:col>
      <xdr:colOff>634318</xdr:colOff>
      <xdr:row>5</xdr:row>
      <xdr:rowOff>38100</xdr:rowOff>
    </xdr:to>
    <xdr:sp macro="" textlink="">
      <xdr:nvSpPr>
        <xdr:cNvPr id="8233" name="Button 41" hidden="1">
          <a:extLst>
            <a:ext uri="{FF2B5EF4-FFF2-40B4-BE49-F238E27FC236}">
              <a16:creationId xmlns:a16="http://schemas.microsoft.com/office/drawing/2014/main" id="{E23F6C58-DCF5-4179-8B65-3D0971C673F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9</xdr:col>
      <xdr:colOff>0</xdr:colOff>
      <xdr:row>7</xdr:row>
      <xdr:rowOff>0</xdr:rowOff>
    </xdr:from>
    <xdr:to>
      <xdr:col>9</xdr:col>
      <xdr:colOff>660982</xdr:colOff>
      <xdr:row>8</xdr:row>
      <xdr:rowOff>51531</xdr:rowOff>
    </xdr:to>
    <xdr:sp macro="" textlink="">
      <xdr:nvSpPr>
        <xdr:cNvPr id="8234" name="Button 42" hidden="1">
          <a:extLst>
            <a:ext uri="{FF2B5EF4-FFF2-40B4-BE49-F238E27FC236}">
              <a16:creationId xmlns:a16="http://schemas.microsoft.com/office/drawing/2014/main" id="{CF1CD129-576B-4A96-B533-9C00DC7152DE}"/>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9</xdr:col>
      <xdr:colOff>0</xdr:colOff>
      <xdr:row>9</xdr:row>
      <xdr:rowOff>200025</xdr:rowOff>
    </xdr:from>
    <xdr:to>
      <xdr:col>9</xdr:col>
      <xdr:colOff>660982</xdr:colOff>
      <xdr:row>11</xdr:row>
      <xdr:rowOff>28564</xdr:rowOff>
    </xdr:to>
    <xdr:sp macro="" textlink="">
      <xdr:nvSpPr>
        <xdr:cNvPr id="8235" name="Button 43" hidden="1">
          <a:extLst>
            <a:ext uri="{FF2B5EF4-FFF2-40B4-BE49-F238E27FC236}">
              <a16:creationId xmlns:a16="http://schemas.microsoft.com/office/drawing/2014/main" id="{A3C618C6-118F-4F88-8B73-C7093032FC7F}"/>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8</xdr:col>
      <xdr:colOff>520065</xdr:colOff>
      <xdr:row>12</xdr:row>
      <xdr:rowOff>186690</xdr:rowOff>
    </xdr:from>
    <xdr:to>
      <xdr:col>9</xdr:col>
      <xdr:colOff>674529</xdr:colOff>
      <xdr:row>14</xdr:row>
      <xdr:rowOff>38307</xdr:rowOff>
    </xdr:to>
    <xdr:sp macro="" textlink="">
      <xdr:nvSpPr>
        <xdr:cNvPr id="8237" name="Button 45" hidden="1">
          <a:extLst>
            <a:ext uri="{FF2B5EF4-FFF2-40B4-BE49-F238E27FC236}">
              <a16:creationId xmlns:a16="http://schemas.microsoft.com/office/drawing/2014/main" id="{B9D46D86-695A-4DBD-82EE-62F549E8B18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9</xdr:col>
      <xdr:colOff>32385</xdr:colOff>
      <xdr:row>15</xdr:row>
      <xdr:rowOff>196215</xdr:rowOff>
    </xdr:from>
    <xdr:to>
      <xdr:col>9</xdr:col>
      <xdr:colOff>703573</xdr:colOff>
      <xdr:row>17</xdr:row>
      <xdr:rowOff>37919</xdr:rowOff>
    </xdr:to>
    <xdr:sp macro="" textlink="">
      <xdr:nvSpPr>
        <xdr:cNvPr id="8238" name="Button 46" hidden="1">
          <a:extLst>
            <a:ext uri="{FF2B5EF4-FFF2-40B4-BE49-F238E27FC236}">
              <a16:creationId xmlns:a16="http://schemas.microsoft.com/office/drawing/2014/main" id="{403E64BF-AB0C-4319-84DE-6101472A371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9</xdr:col>
      <xdr:colOff>32385</xdr:colOff>
      <xdr:row>18</xdr:row>
      <xdr:rowOff>209550</xdr:rowOff>
    </xdr:from>
    <xdr:to>
      <xdr:col>9</xdr:col>
      <xdr:colOff>723854</xdr:colOff>
      <xdr:row>20</xdr:row>
      <xdr:rowOff>52168</xdr:rowOff>
    </xdr:to>
    <xdr:sp macro="" textlink="">
      <xdr:nvSpPr>
        <xdr:cNvPr id="8239" name="Button 47" hidden="1">
          <a:extLst>
            <a:ext uri="{FF2B5EF4-FFF2-40B4-BE49-F238E27FC236}">
              <a16:creationId xmlns:a16="http://schemas.microsoft.com/office/drawing/2014/main" id="{72315DA3-EB76-4BEA-A58F-8B4C1FBF3BCB}"/>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twoCellAnchor>
    <xdr:from>
      <xdr:col>9</xdr:col>
      <xdr:colOff>32385</xdr:colOff>
      <xdr:row>21</xdr:row>
      <xdr:rowOff>234315</xdr:rowOff>
    </xdr:from>
    <xdr:to>
      <xdr:col>9</xdr:col>
      <xdr:colOff>723854</xdr:colOff>
      <xdr:row>23</xdr:row>
      <xdr:rowOff>50016</xdr:rowOff>
    </xdr:to>
    <xdr:sp macro="" textlink="">
      <xdr:nvSpPr>
        <xdr:cNvPr id="8240" name="Button 48" hidden="1">
          <a:extLst>
            <a:ext uri="{FF2B5EF4-FFF2-40B4-BE49-F238E27FC236}">
              <a16:creationId xmlns:a16="http://schemas.microsoft.com/office/drawing/2014/main" id="{5CB844E8-614D-41B9-90A6-237AB2131D9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200" b="1" i="0" u="none" strike="noStrike" baseline="0">
              <a:solidFill>
                <a:srgbClr val="000000"/>
              </a:solidFill>
              <a:latin typeface="Calibri"/>
              <a:cs typeface="Calibri"/>
            </a:rPr>
            <a:t>Go</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xdr:col>
      <xdr:colOff>173355</xdr:colOff>
      <xdr:row>9</xdr:row>
      <xdr:rowOff>125730</xdr:rowOff>
    </xdr:from>
    <xdr:to>
      <xdr:col>1</xdr:col>
      <xdr:colOff>753773</xdr:colOff>
      <xdr:row>9</xdr:row>
      <xdr:rowOff>392430</xdr:rowOff>
    </xdr:to>
    <xdr:sp macro="" textlink="">
      <xdr:nvSpPr>
        <xdr:cNvPr id="3" name="Button 142" hidden="1">
          <a:extLst>
            <a:ext uri="{FF2B5EF4-FFF2-40B4-BE49-F238E27FC236}">
              <a16:creationId xmlns:a16="http://schemas.microsoft.com/office/drawing/2014/main" id="{D04F2A99-6A1A-4748-A296-ECF20F34E402}"/>
            </a:ext>
          </a:extLst>
        </xdr:cNvPr>
        <xdr:cNvSpPr/>
      </xdr:nvSpPr>
      <xdr:spPr bwMode="auto">
        <a:xfrm>
          <a:off x="1322070" y="125730"/>
          <a:ext cx="661242" cy="26670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6</xdr:col>
      <xdr:colOff>0</xdr:colOff>
      <xdr:row>14</xdr:row>
      <xdr:rowOff>0</xdr:rowOff>
    </xdr:from>
    <xdr:to>
      <xdr:col>6</xdr:col>
      <xdr:colOff>0</xdr:colOff>
      <xdr:row>14</xdr:row>
      <xdr:rowOff>0</xdr:rowOff>
    </xdr:to>
    <xdr:sp macro="" textlink="">
      <xdr:nvSpPr>
        <xdr:cNvPr id="6003" name="Oval 1487">
          <a:extLst>
            <a:ext uri="{FF2B5EF4-FFF2-40B4-BE49-F238E27FC236}">
              <a16:creationId xmlns:a16="http://schemas.microsoft.com/office/drawing/2014/main" id="{05F2DD0E-E145-4731-8669-688AD0FB9F4E}"/>
            </a:ext>
            <a:ext uri="{147F2762-F138-4A5C-976F-8EAC2B608ADB}">
              <a16:predDERef xmlns:a16="http://schemas.microsoft.com/office/drawing/2014/main" pred="{D04F2A99-6A1A-4748-A296-ECF20F34E402}"/>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04" name="Oval 2">
          <a:extLst>
            <a:ext uri="{FF2B5EF4-FFF2-40B4-BE49-F238E27FC236}">
              <a16:creationId xmlns:a16="http://schemas.microsoft.com/office/drawing/2014/main" id="{05616D53-6624-4CDC-8A8F-F476E65F92BA}"/>
            </a:ext>
            <a:ext uri="{147F2762-F138-4A5C-976F-8EAC2B608ADB}">
              <a16:predDERef xmlns:a16="http://schemas.microsoft.com/office/drawing/2014/main" pred="{D04F2A99-6A1A-4748-A296-ECF20F34E402}"/>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05" name="Oval 1487">
          <a:extLst>
            <a:ext uri="{FF2B5EF4-FFF2-40B4-BE49-F238E27FC236}">
              <a16:creationId xmlns:a16="http://schemas.microsoft.com/office/drawing/2014/main" id="{282D587C-5543-4D64-A4C9-75D949DA4272}"/>
            </a:ext>
            <a:ext uri="{147F2762-F138-4A5C-976F-8EAC2B608ADB}">
              <a16:predDERef xmlns:a16="http://schemas.microsoft.com/office/drawing/2014/main" pred="{D04F2A99-6A1A-4748-A296-ECF20F34E402}"/>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06" name="Oval 2">
          <a:extLst>
            <a:ext uri="{FF2B5EF4-FFF2-40B4-BE49-F238E27FC236}">
              <a16:creationId xmlns:a16="http://schemas.microsoft.com/office/drawing/2014/main" id="{E5E75BEA-895E-4328-80FA-1D1139AA8653}"/>
            </a:ext>
            <a:ext uri="{147F2762-F138-4A5C-976F-8EAC2B608ADB}">
              <a16:predDERef xmlns:a16="http://schemas.microsoft.com/office/drawing/2014/main" pred="{D04F2A99-6A1A-4748-A296-ECF20F34E402}"/>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07" name="Oval 1487">
          <a:extLst>
            <a:ext uri="{FF2B5EF4-FFF2-40B4-BE49-F238E27FC236}">
              <a16:creationId xmlns:a16="http://schemas.microsoft.com/office/drawing/2014/main" id="{D9D87CDF-5AA5-40EC-9A50-3DBA4D3DA122}"/>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08" name="Oval 2">
          <a:extLst>
            <a:ext uri="{FF2B5EF4-FFF2-40B4-BE49-F238E27FC236}">
              <a16:creationId xmlns:a16="http://schemas.microsoft.com/office/drawing/2014/main" id="{7AAB6048-388D-4FB8-AE98-A31EE11A6DA2}"/>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09" name="Oval 1487">
          <a:extLst>
            <a:ext uri="{FF2B5EF4-FFF2-40B4-BE49-F238E27FC236}">
              <a16:creationId xmlns:a16="http://schemas.microsoft.com/office/drawing/2014/main" id="{84BF1E99-98C4-4CF5-917D-C3B12C4BD077}"/>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10" name="Oval 2">
          <a:extLst>
            <a:ext uri="{FF2B5EF4-FFF2-40B4-BE49-F238E27FC236}">
              <a16:creationId xmlns:a16="http://schemas.microsoft.com/office/drawing/2014/main" id="{99070CDE-8138-4136-84F6-0D70FC381F09}"/>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11" name="Oval 1487">
          <a:extLst>
            <a:ext uri="{FF2B5EF4-FFF2-40B4-BE49-F238E27FC236}">
              <a16:creationId xmlns:a16="http://schemas.microsoft.com/office/drawing/2014/main" id="{50AC44A1-B742-433C-B6D4-56A1DFE3EE1B}"/>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12" name="Oval 2">
          <a:extLst>
            <a:ext uri="{FF2B5EF4-FFF2-40B4-BE49-F238E27FC236}">
              <a16:creationId xmlns:a16="http://schemas.microsoft.com/office/drawing/2014/main" id="{228FA9E9-767F-4A1D-9AFB-C1B6BFB4ED7C}"/>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13" name="Oval 1487">
          <a:extLst>
            <a:ext uri="{FF2B5EF4-FFF2-40B4-BE49-F238E27FC236}">
              <a16:creationId xmlns:a16="http://schemas.microsoft.com/office/drawing/2014/main" id="{25A0B4A2-194C-47ED-ADF9-D60E756545AE}"/>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14" name="Oval 2">
          <a:extLst>
            <a:ext uri="{FF2B5EF4-FFF2-40B4-BE49-F238E27FC236}">
              <a16:creationId xmlns:a16="http://schemas.microsoft.com/office/drawing/2014/main" id="{8A8E4BF8-73E0-4ED1-A910-D2A11C823B64}"/>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15" name="Oval 1487">
          <a:extLst>
            <a:ext uri="{FF2B5EF4-FFF2-40B4-BE49-F238E27FC236}">
              <a16:creationId xmlns:a16="http://schemas.microsoft.com/office/drawing/2014/main" id="{AB6EE7C7-C409-4062-851F-25D953689F21}"/>
            </a:ext>
            <a:ext uri="{147F2762-F138-4A5C-976F-8EAC2B608ADB}">
              <a16:predDERef xmlns:a16="http://schemas.microsoft.com/office/drawing/2014/main" pred="{8A8E4BF8-73E0-4ED1-A910-D2A11C823B64}"/>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16" name="Oval 2">
          <a:extLst>
            <a:ext uri="{FF2B5EF4-FFF2-40B4-BE49-F238E27FC236}">
              <a16:creationId xmlns:a16="http://schemas.microsoft.com/office/drawing/2014/main" id="{77233515-2EEA-43F4-9B95-3F4D5C2B8829}"/>
            </a:ext>
            <a:ext uri="{147F2762-F138-4A5C-976F-8EAC2B608ADB}">
              <a16:predDERef xmlns:a16="http://schemas.microsoft.com/office/drawing/2014/main" pred="{8A8E4BF8-73E0-4ED1-A910-D2A11C823B64}"/>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17" name="Oval 1487">
          <a:extLst>
            <a:ext uri="{FF2B5EF4-FFF2-40B4-BE49-F238E27FC236}">
              <a16:creationId xmlns:a16="http://schemas.microsoft.com/office/drawing/2014/main" id="{C0A5B679-103E-40B0-A924-4C2FCA8EFF7B}"/>
            </a:ext>
            <a:ext uri="{147F2762-F138-4A5C-976F-8EAC2B608ADB}">
              <a16:predDERef xmlns:a16="http://schemas.microsoft.com/office/drawing/2014/main" pred="{8A8E4BF8-73E0-4ED1-A910-D2A11C823B64}"/>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18" name="Oval 2">
          <a:extLst>
            <a:ext uri="{FF2B5EF4-FFF2-40B4-BE49-F238E27FC236}">
              <a16:creationId xmlns:a16="http://schemas.microsoft.com/office/drawing/2014/main" id="{B1475301-6029-423D-9595-38205EBD76D0}"/>
            </a:ext>
            <a:ext uri="{147F2762-F138-4A5C-976F-8EAC2B608ADB}">
              <a16:predDERef xmlns:a16="http://schemas.microsoft.com/office/drawing/2014/main" pred="{8A8E4BF8-73E0-4ED1-A910-D2A11C823B64}"/>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6019" name="Oval 1">
          <a:extLst>
            <a:ext uri="{FF2B5EF4-FFF2-40B4-BE49-F238E27FC236}">
              <a16:creationId xmlns:a16="http://schemas.microsoft.com/office/drawing/2014/main" id="{2798F444-F2D0-4E82-90A1-2445FFAFB4A9}"/>
            </a:ext>
          </a:extLst>
        </xdr:cNvPr>
        <xdr:cNvSpPr>
          <a:spLocks noChangeArrowheads="1"/>
        </xdr:cNvSpPr>
      </xdr:nvSpPr>
      <xdr:spPr bwMode="auto">
        <a:xfrm>
          <a:off x="6496050" y="6343650"/>
          <a:ext cx="0" cy="0"/>
        </a:xfrm>
        <a:prstGeom prst="ellipse">
          <a:avLst/>
        </a:prstGeom>
        <a:solidFill>
          <a:srgbClr val="FF0000"/>
        </a:solidFill>
        <a:ln w="9525">
          <a:solidFill>
            <a:srgbClr val="000000"/>
          </a:solidFill>
          <a:round/>
          <a:headEnd/>
          <a:tailEnd/>
        </a:ln>
      </xdr:spPr>
    </xdr:sp>
    <xdr:clientData/>
  </xdr:twoCellAnchor>
  <xdr:twoCellAnchor editAs="oneCell">
    <xdr:from>
      <xdr:col>0</xdr:col>
      <xdr:colOff>76200</xdr:colOff>
      <xdr:row>0</xdr:row>
      <xdr:rowOff>66675</xdr:rowOff>
    </xdr:from>
    <xdr:to>
      <xdr:col>0</xdr:col>
      <xdr:colOff>590550</xdr:colOff>
      <xdr:row>0</xdr:row>
      <xdr:rowOff>561975</xdr:rowOff>
    </xdr:to>
    <xdr:pic>
      <xdr:nvPicPr>
        <xdr:cNvPr id="6020" name="Picture 20">
          <a:extLst>
            <a:ext uri="{FF2B5EF4-FFF2-40B4-BE49-F238E27FC236}">
              <a16:creationId xmlns:a16="http://schemas.microsoft.com/office/drawing/2014/main" id="{9FB2BCB1-7EDC-4D6C-9528-AF55F493EE4F}"/>
            </a:ext>
            <a:ext uri="{147F2762-F138-4A5C-976F-8EAC2B608ADB}">
              <a16:predDERef xmlns:a16="http://schemas.microsoft.com/office/drawing/2014/main" pred="{2798F444-F2D0-4E82-90A1-2445FFAFB4A9}"/>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76200" y="66675"/>
          <a:ext cx="514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173355</xdr:colOff>
      <xdr:row>9</xdr:row>
      <xdr:rowOff>125730</xdr:rowOff>
    </xdr:from>
    <xdr:to>
      <xdr:col>1</xdr:col>
      <xdr:colOff>753773</xdr:colOff>
      <xdr:row>9</xdr:row>
      <xdr:rowOff>392430</xdr:rowOff>
    </xdr:to>
    <xdr:sp macro="" textlink="">
      <xdr:nvSpPr>
        <xdr:cNvPr id="22" name="Button 142" hidden="1">
          <a:extLst>
            <a:ext uri="{FF2B5EF4-FFF2-40B4-BE49-F238E27FC236}">
              <a16:creationId xmlns:a16="http://schemas.microsoft.com/office/drawing/2014/main" id="{73DAC654-5226-493F-8FCF-D83D92FC0FA5}"/>
            </a:ext>
          </a:extLst>
        </xdr:cNvPr>
        <xdr:cNvSpPr/>
      </xdr:nvSpPr>
      <xdr:spPr bwMode="auto">
        <a:xfrm>
          <a:off x="1457325" y="125730"/>
          <a:ext cx="661242" cy="26670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6</xdr:col>
      <xdr:colOff>0</xdr:colOff>
      <xdr:row>14</xdr:row>
      <xdr:rowOff>0</xdr:rowOff>
    </xdr:from>
    <xdr:to>
      <xdr:col>6</xdr:col>
      <xdr:colOff>0</xdr:colOff>
      <xdr:row>14</xdr:row>
      <xdr:rowOff>0</xdr:rowOff>
    </xdr:to>
    <xdr:sp macro="" textlink="">
      <xdr:nvSpPr>
        <xdr:cNvPr id="6022" name="Oval 1487">
          <a:extLst>
            <a:ext uri="{FF2B5EF4-FFF2-40B4-BE49-F238E27FC236}">
              <a16:creationId xmlns:a16="http://schemas.microsoft.com/office/drawing/2014/main" id="{FEE513E4-475E-4310-AA9E-DE9D67FDE25B}"/>
            </a:ext>
            <a:ext uri="{147F2762-F138-4A5C-976F-8EAC2B608ADB}">
              <a16:predDERef xmlns:a16="http://schemas.microsoft.com/office/drawing/2014/main" pred="{73DAC654-5226-493F-8FCF-D83D92FC0FA5}"/>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23" name="Oval 2">
          <a:extLst>
            <a:ext uri="{FF2B5EF4-FFF2-40B4-BE49-F238E27FC236}">
              <a16:creationId xmlns:a16="http://schemas.microsoft.com/office/drawing/2014/main" id="{8FD9C980-13E0-44DB-A8FB-96B533E5EA0D}"/>
            </a:ext>
            <a:ext uri="{147F2762-F138-4A5C-976F-8EAC2B608ADB}">
              <a16:predDERef xmlns:a16="http://schemas.microsoft.com/office/drawing/2014/main" pred="{73DAC654-5226-493F-8FCF-D83D92FC0FA5}"/>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24" name="Oval 1487">
          <a:extLst>
            <a:ext uri="{FF2B5EF4-FFF2-40B4-BE49-F238E27FC236}">
              <a16:creationId xmlns:a16="http://schemas.microsoft.com/office/drawing/2014/main" id="{D31BFF45-8AA1-49C9-A2FC-9ED758C7303B}"/>
            </a:ext>
            <a:ext uri="{147F2762-F138-4A5C-976F-8EAC2B608ADB}">
              <a16:predDERef xmlns:a16="http://schemas.microsoft.com/office/drawing/2014/main" pred="{73DAC654-5226-493F-8FCF-D83D92FC0FA5}"/>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25" name="Oval 2">
          <a:extLst>
            <a:ext uri="{FF2B5EF4-FFF2-40B4-BE49-F238E27FC236}">
              <a16:creationId xmlns:a16="http://schemas.microsoft.com/office/drawing/2014/main" id="{B9302094-0C9E-4471-9C94-D9BD32A676B6}"/>
            </a:ext>
            <a:ext uri="{147F2762-F138-4A5C-976F-8EAC2B608ADB}">
              <a16:predDERef xmlns:a16="http://schemas.microsoft.com/office/drawing/2014/main" pred="{73DAC654-5226-493F-8FCF-D83D92FC0FA5}"/>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26" name="Oval 1487">
          <a:extLst>
            <a:ext uri="{FF2B5EF4-FFF2-40B4-BE49-F238E27FC236}">
              <a16:creationId xmlns:a16="http://schemas.microsoft.com/office/drawing/2014/main" id="{B2071E0B-BF52-4FCE-A819-9DB4BD7BA6A8}"/>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27" name="Oval 2">
          <a:extLst>
            <a:ext uri="{FF2B5EF4-FFF2-40B4-BE49-F238E27FC236}">
              <a16:creationId xmlns:a16="http://schemas.microsoft.com/office/drawing/2014/main" id="{155A2504-649E-490C-9DB3-399A1C5AD78D}"/>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28" name="Oval 1487">
          <a:extLst>
            <a:ext uri="{FF2B5EF4-FFF2-40B4-BE49-F238E27FC236}">
              <a16:creationId xmlns:a16="http://schemas.microsoft.com/office/drawing/2014/main" id="{5F1873B5-52C7-4EEF-A1BB-D44C91BDF9A7}"/>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29" name="Oval 2">
          <a:extLst>
            <a:ext uri="{FF2B5EF4-FFF2-40B4-BE49-F238E27FC236}">
              <a16:creationId xmlns:a16="http://schemas.microsoft.com/office/drawing/2014/main" id="{A76BFB42-C056-4798-97D7-B66ED1CB92E7}"/>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30" name="Oval 1487">
          <a:extLst>
            <a:ext uri="{FF2B5EF4-FFF2-40B4-BE49-F238E27FC236}">
              <a16:creationId xmlns:a16="http://schemas.microsoft.com/office/drawing/2014/main" id="{C1C113E1-DC95-4EFE-BA56-D323B7884AC0}"/>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31" name="Oval 2">
          <a:extLst>
            <a:ext uri="{FF2B5EF4-FFF2-40B4-BE49-F238E27FC236}">
              <a16:creationId xmlns:a16="http://schemas.microsoft.com/office/drawing/2014/main" id="{E3C52138-2451-4535-B390-3A01A336FD39}"/>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32" name="Oval 1487">
          <a:extLst>
            <a:ext uri="{FF2B5EF4-FFF2-40B4-BE49-F238E27FC236}">
              <a16:creationId xmlns:a16="http://schemas.microsoft.com/office/drawing/2014/main" id="{D6D58D0E-C889-4CFB-AF53-FA808C9F36F4}"/>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24</xdr:row>
      <xdr:rowOff>0</xdr:rowOff>
    </xdr:from>
    <xdr:to>
      <xdr:col>6</xdr:col>
      <xdr:colOff>0</xdr:colOff>
      <xdr:row>24</xdr:row>
      <xdr:rowOff>0</xdr:rowOff>
    </xdr:to>
    <xdr:sp macro="" textlink="">
      <xdr:nvSpPr>
        <xdr:cNvPr id="6033" name="Oval 2">
          <a:extLst>
            <a:ext uri="{FF2B5EF4-FFF2-40B4-BE49-F238E27FC236}">
              <a16:creationId xmlns:a16="http://schemas.microsoft.com/office/drawing/2014/main" id="{51CCD777-433D-4941-8DC1-92BF4D7A6400}"/>
            </a:ext>
          </a:extLst>
        </xdr:cNvPr>
        <xdr:cNvSpPr>
          <a:spLocks noChangeArrowheads="1"/>
        </xdr:cNvSpPr>
      </xdr:nvSpPr>
      <xdr:spPr bwMode="auto">
        <a:xfrm>
          <a:off x="6572250" y="57816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34" name="Oval 1487">
          <a:extLst>
            <a:ext uri="{FF2B5EF4-FFF2-40B4-BE49-F238E27FC236}">
              <a16:creationId xmlns:a16="http://schemas.microsoft.com/office/drawing/2014/main" id="{3C959685-78C3-4C29-AB20-CFEC148C8AB6}"/>
            </a:ext>
            <a:ext uri="{147F2762-F138-4A5C-976F-8EAC2B608ADB}">
              <a16:predDERef xmlns:a16="http://schemas.microsoft.com/office/drawing/2014/main" pred="{51CCD777-433D-4941-8DC1-92BF4D7A6400}"/>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35" name="Oval 2">
          <a:extLst>
            <a:ext uri="{FF2B5EF4-FFF2-40B4-BE49-F238E27FC236}">
              <a16:creationId xmlns:a16="http://schemas.microsoft.com/office/drawing/2014/main" id="{D96BEF09-286B-4DDE-B614-EF6259DF8523}"/>
            </a:ext>
            <a:ext uri="{147F2762-F138-4A5C-976F-8EAC2B608ADB}">
              <a16:predDERef xmlns:a16="http://schemas.microsoft.com/office/drawing/2014/main" pred="{51CCD777-433D-4941-8DC1-92BF4D7A6400}"/>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36" name="Oval 1487">
          <a:extLst>
            <a:ext uri="{FF2B5EF4-FFF2-40B4-BE49-F238E27FC236}">
              <a16:creationId xmlns:a16="http://schemas.microsoft.com/office/drawing/2014/main" id="{723376CA-B1B0-4E66-A0B9-614206051B17}"/>
            </a:ext>
            <a:ext uri="{147F2762-F138-4A5C-976F-8EAC2B608ADB}">
              <a16:predDERef xmlns:a16="http://schemas.microsoft.com/office/drawing/2014/main" pred="{51CCD777-433D-4941-8DC1-92BF4D7A6400}"/>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6037" name="Oval 2">
          <a:extLst>
            <a:ext uri="{FF2B5EF4-FFF2-40B4-BE49-F238E27FC236}">
              <a16:creationId xmlns:a16="http://schemas.microsoft.com/office/drawing/2014/main" id="{10E0BAE5-C455-4761-B498-08A13D5A0D71}"/>
            </a:ext>
            <a:ext uri="{147F2762-F138-4A5C-976F-8EAC2B608ADB}">
              <a16:predDERef xmlns:a16="http://schemas.microsoft.com/office/drawing/2014/main" pred="{51CCD777-433D-4941-8DC1-92BF4D7A6400}"/>
            </a:ext>
          </a:extLst>
        </xdr:cNvPr>
        <xdr:cNvSpPr>
          <a:spLocks noChangeArrowheads="1"/>
        </xdr:cNvSpPr>
      </xdr:nvSpPr>
      <xdr:spPr bwMode="auto">
        <a:xfrm>
          <a:off x="6572250" y="2028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6038" name="Oval 1">
          <a:extLst>
            <a:ext uri="{FF2B5EF4-FFF2-40B4-BE49-F238E27FC236}">
              <a16:creationId xmlns:a16="http://schemas.microsoft.com/office/drawing/2014/main" id="{095974B7-CF99-4768-8C4F-9D0076611F0C}"/>
            </a:ext>
          </a:extLst>
        </xdr:cNvPr>
        <xdr:cNvSpPr>
          <a:spLocks noChangeArrowheads="1"/>
        </xdr:cNvSpPr>
      </xdr:nvSpPr>
      <xdr:spPr bwMode="auto">
        <a:xfrm>
          <a:off x="6496050"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6039" name="Oval 1">
          <a:extLst>
            <a:ext uri="{FF2B5EF4-FFF2-40B4-BE49-F238E27FC236}">
              <a16:creationId xmlns:a16="http://schemas.microsoft.com/office/drawing/2014/main" id="{9E54E382-66CF-4A8A-BAC2-277DFE258C3A}"/>
            </a:ext>
          </a:extLst>
        </xdr:cNvPr>
        <xdr:cNvSpPr>
          <a:spLocks noChangeArrowheads="1"/>
        </xdr:cNvSpPr>
      </xdr:nvSpPr>
      <xdr:spPr bwMode="auto">
        <a:xfrm>
          <a:off x="6496050" y="67722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6040" name="Oval 1">
          <a:extLst>
            <a:ext uri="{FF2B5EF4-FFF2-40B4-BE49-F238E27FC236}">
              <a16:creationId xmlns:a16="http://schemas.microsoft.com/office/drawing/2014/main" id="{CAACFBA4-CEAB-47D4-BDC2-E5EB69342C90}"/>
            </a:ext>
          </a:extLst>
        </xdr:cNvPr>
        <xdr:cNvSpPr>
          <a:spLocks noChangeArrowheads="1"/>
        </xdr:cNvSpPr>
      </xdr:nvSpPr>
      <xdr:spPr bwMode="auto">
        <a:xfrm>
          <a:off x="6496050" y="67722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42" name="Oval 1487">
          <a:extLst>
            <a:ext uri="{FF2B5EF4-FFF2-40B4-BE49-F238E27FC236}">
              <a16:creationId xmlns:a16="http://schemas.microsoft.com/office/drawing/2014/main" id="{6E782D43-7E04-4081-9738-E41B927CD4E6}"/>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43" name="Oval 2">
          <a:extLst>
            <a:ext uri="{FF2B5EF4-FFF2-40B4-BE49-F238E27FC236}">
              <a16:creationId xmlns:a16="http://schemas.microsoft.com/office/drawing/2014/main" id="{E52AD977-52A5-418E-82CF-A0D4B704C48E}"/>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44" name="Oval 1487">
          <a:extLst>
            <a:ext uri="{FF2B5EF4-FFF2-40B4-BE49-F238E27FC236}">
              <a16:creationId xmlns:a16="http://schemas.microsoft.com/office/drawing/2014/main" id="{86271036-F155-4CA8-9911-5C80F1DF1550}"/>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45" name="Oval 2">
          <a:extLst>
            <a:ext uri="{FF2B5EF4-FFF2-40B4-BE49-F238E27FC236}">
              <a16:creationId xmlns:a16="http://schemas.microsoft.com/office/drawing/2014/main" id="{4C1B5B46-B5D3-4481-9889-43E47A689D62}"/>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46" name="Oval 1487">
          <a:extLst>
            <a:ext uri="{FF2B5EF4-FFF2-40B4-BE49-F238E27FC236}">
              <a16:creationId xmlns:a16="http://schemas.microsoft.com/office/drawing/2014/main" id="{84FD9F62-668B-4261-BF6E-81B260FF4D89}"/>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47" name="Oval 2">
          <a:extLst>
            <a:ext uri="{FF2B5EF4-FFF2-40B4-BE49-F238E27FC236}">
              <a16:creationId xmlns:a16="http://schemas.microsoft.com/office/drawing/2014/main" id="{8C1DBDF8-C05E-46B9-A3CB-39E13F1F7B05}"/>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48" name="Oval 1487">
          <a:extLst>
            <a:ext uri="{FF2B5EF4-FFF2-40B4-BE49-F238E27FC236}">
              <a16:creationId xmlns:a16="http://schemas.microsoft.com/office/drawing/2014/main" id="{2ADC15EE-4B8D-45D8-A366-78B9877273E1}"/>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49" name="Oval 2">
          <a:extLst>
            <a:ext uri="{FF2B5EF4-FFF2-40B4-BE49-F238E27FC236}">
              <a16:creationId xmlns:a16="http://schemas.microsoft.com/office/drawing/2014/main" id="{8CEAAA84-0EE9-4006-B0BC-AD59AEBBAE95}"/>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50" name="Oval 1487">
          <a:extLst>
            <a:ext uri="{FF2B5EF4-FFF2-40B4-BE49-F238E27FC236}">
              <a16:creationId xmlns:a16="http://schemas.microsoft.com/office/drawing/2014/main" id="{CAC92381-D56C-4E88-98B4-FC7A292933B4}"/>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51" name="Oval 2">
          <a:extLst>
            <a:ext uri="{FF2B5EF4-FFF2-40B4-BE49-F238E27FC236}">
              <a16:creationId xmlns:a16="http://schemas.microsoft.com/office/drawing/2014/main" id="{64BADF83-B5CD-42A3-A479-2D67CB3C10D6}"/>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52" name="Oval 1487">
          <a:extLst>
            <a:ext uri="{FF2B5EF4-FFF2-40B4-BE49-F238E27FC236}">
              <a16:creationId xmlns:a16="http://schemas.microsoft.com/office/drawing/2014/main" id="{18634512-CC0D-4E56-8697-2CA278A8F9E0}"/>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53" name="Oval 2">
          <a:extLst>
            <a:ext uri="{FF2B5EF4-FFF2-40B4-BE49-F238E27FC236}">
              <a16:creationId xmlns:a16="http://schemas.microsoft.com/office/drawing/2014/main" id="{57B24489-291B-4AE3-B9CB-BD76D8AA97CC}"/>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54" name="Oval 1487">
          <a:extLst>
            <a:ext uri="{FF2B5EF4-FFF2-40B4-BE49-F238E27FC236}">
              <a16:creationId xmlns:a16="http://schemas.microsoft.com/office/drawing/2014/main" id="{AF50D5CB-6FFA-4C5D-A388-715961915B19}"/>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55" name="Oval 2">
          <a:extLst>
            <a:ext uri="{FF2B5EF4-FFF2-40B4-BE49-F238E27FC236}">
              <a16:creationId xmlns:a16="http://schemas.microsoft.com/office/drawing/2014/main" id="{F588E501-3F62-4380-85B8-40CE57B8F12B}"/>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56" name="Oval 1487">
          <a:extLst>
            <a:ext uri="{FF2B5EF4-FFF2-40B4-BE49-F238E27FC236}">
              <a16:creationId xmlns:a16="http://schemas.microsoft.com/office/drawing/2014/main" id="{6663C958-A549-4C00-8EA1-45E75E78CB2A}"/>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14</xdr:row>
      <xdr:rowOff>0</xdr:rowOff>
    </xdr:from>
    <xdr:to>
      <xdr:col>6</xdr:col>
      <xdr:colOff>0</xdr:colOff>
      <xdr:row>14</xdr:row>
      <xdr:rowOff>0</xdr:rowOff>
    </xdr:to>
    <xdr:sp macro="" textlink="">
      <xdr:nvSpPr>
        <xdr:cNvPr id="57" name="Oval 2">
          <a:extLst>
            <a:ext uri="{FF2B5EF4-FFF2-40B4-BE49-F238E27FC236}">
              <a16:creationId xmlns:a16="http://schemas.microsoft.com/office/drawing/2014/main" id="{E01088AD-69FF-4460-901F-D58792899050}"/>
            </a:ext>
            <a:ext uri="{147F2762-F138-4A5C-976F-8EAC2B608ADB}">
              <a16:predDERef xmlns:a16="http://schemas.microsoft.com/office/drawing/2014/main" pred="{CAACFBA4-CEAB-47D4-BDC2-E5EB69342C90}"/>
            </a:ext>
          </a:extLst>
        </xdr:cNvPr>
        <xdr:cNvSpPr>
          <a:spLocks noChangeArrowheads="1"/>
        </xdr:cNvSpPr>
      </xdr:nvSpPr>
      <xdr:spPr bwMode="auto">
        <a:xfrm>
          <a:off x="6720840" y="5417820"/>
          <a:ext cx="0" cy="0"/>
        </a:xfrm>
        <a:prstGeom prst="ellipse">
          <a:avLst/>
        </a:prstGeom>
        <a:solidFill>
          <a:srgbClr val="FF0000"/>
        </a:solidFill>
        <a:ln w="9525">
          <a:solidFill>
            <a:srgbClr val="000000"/>
          </a:solidFill>
          <a:round/>
          <a:headEnd/>
          <a:tailEnd/>
        </a:ln>
      </xdr:spPr>
    </xdr:sp>
    <xdr:clientData/>
  </xdr:twoCellAnchor>
  <xdr:twoCellAnchor>
    <xdr:from>
      <xdr:col>1</xdr:col>
      <xdr:colOff>173355</xdr:colOff>
      <xdr:row>0</xdr:row>
      <xdr:rowOff>125730</xdr:rowOff>
    </xdr:from>
    <xdr:to>
      <xdr:col>1</xdr:col>
      <xdr:colOff>753773</xdr:colOff>
      <xdr:row>0</xdr:row>
      <xdr:rowOff>392430</xdr:rowOff>
    </xdr:to>
    <xdr:sp macro="" textlink="">
      <xdr:nvSpPr>
        <xdr:cNvPr id="59" name="Button 142" hidden="1">
          <a:extLst>
            <a:ext uri="{FF2B5EF4-FFF2-40B4-BE49-F238E27FC236}">
              <a16:creationId xmlns:a16="http://schemas.microsoft.com/office/drawing/2014/main" id="{4C00BDEC-F82E-4AAF-95D2-6F28C9BFFA4F}"/>
            </a:ext>
            <a:ext uri="{147F2762-F138-4A5C-976F-8EAC2B608ADB}">
              <a16:predDERef xmlns:a16="http://schemas.microsoft.com/office/drawing/2014/main" pred="{CD9051AE-C85C-420E-ADDC-C43AD2E7394C}"/>
            </a:ext>
          </a:extLst>
        </xdr:cNvPr>
        <xdr:cNvSpPr/>
      </xdr:nvSpPr>
      <xdr:spPr bwMode="auto">
        <a:xfrm>
          <a:off x="1259205" y="1649730"/>
          <a:ext cx="580418" cy="26670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6</xdr:col>
      <xdr:colOff>0</xdr:colOff>
      <xdr:row>5</xdr:row>
      <xdr:rowOff>0</xdr:rowOff>
    </xdr:from>
    <xdr:to>
      <xdr:col>6</xdr:col>
      <xdr:colOff>0</xdr:colOff>
      <xdr:row>5</xdr:row>
      <xdr:rowOff>0</xdr:rowOff>
    </xdr:to>
    <xdr:sp macro="" textlink="">
      <xdr:nvSpPr>
        <xdr:cNvPr id="60" name="Oval 1487">
          <a:extLst>
            <a:ext uri="{FF2B5EF4-FFF2-40B4-BE49-F238E27FC236}">
              <a16:creationId xmlns:a16="http://schemas.microsoft.com/office/drawing/2014/main" id="{10873FFB-11EF-40A9-A541-75BF663E1981}"/>
            </a:ext>
            <a:ext uri="{147F2762-F138-4A5C-976F-8EAC2B608ADB}">
              <a16:predDERef xmlns:a16="http://schemas.microsoft.com/office/drawing/2014/main" pred="{4C00BDEC-F82E-4AAF-95D2-6F28C9BFFA4F}"/>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61" name="Oval 2">
          <a:extLst>
            <a:ext uri="{FF2B5EF4-FFF2-40B4-BE49-F238E27FC236}">
              <a16:creationId xmlns:a16="http://schemas.microsoft.com/office/drawing/2014/main" id="{9C6EB4D9-48F2-44E4-B658-C88D0499B765}"/>
            </a:ext>
            <a:ext uri="{147F2762-F138-4A5C-976F-8EAC2B608ADB}">
              <a16:predDERef xmlns:a16="http://schemas.microsoft.com/office/drawing/2014/main" pred="{4C00BDEC-F82E-4AAF-95D2-6F28C9BFFA4F}"/>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62" name="Oval 1487">
          <a:extLst>
            <a:ext uri="{FF2B5EF4-FFF2-40B4-BE49-F238E27FC236}">
              <a16:creationId xmlns:a16="http://schemas.microsoft.com/office/drawing/2014/main" id="{736F020E-6C7D-450A-A1B0-3527DE44F866}"/>
            </a:ext>
            <a:ext uri="{147F2762-F138-4A5C-976F-8EAC2B608ADB}">
              <a16:predDERef xmlns:a16="http://schemas.microsoft.com/office/drawing/2014/main" pred="{4C00BDEC-F82E-4AAF-95D2-6F28C9BFFA4F}"/>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63" name="Oval 2">
          <a:extLst>
            <a:ext uri="{FF2B5EF4-FFF2-40B4-BE49-F238E27FC236}">
              <a16:creationId xmlns:a16="http://schemas.microsoft.com/office/drawing/2014/main" id="{9BF7FF3F-AD84-4D09-A156-ED48C83CC602}"/>
            </a:ext>
            <a:ext uri="{147F2762-F138-4A5C-976F-8EAC2B608ADB}">
              <a16:predDERef xmlns:a16="http://schemas.microsoft.com/office/drawing/2014/main" pred="{4C00BDEC-F82E-4AAF-95D2-6F28C9BFFA4F}"/>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64" name="Oval 1487">
          <a:extLst>
            <a:ext uri="{FF2B5EF4-FFF2-40B4-BE49-F238E27FC236}">
              <a16:creationId xmlns:a16="http://schemas.microsoft.com/office/drawing/2014/main" id="{3F43A6A4-0358-455C-B46B-B5B6F2A84E29}"/>
            </a:ext>
            <a:ext uri="{147F2762-F138-4A5C-976F-8EAC2B608ADB}">
              <a16:predDERef xmlns:a16="http://schemas.microsoft.com/office/drawing/2014/main" pred="{4C00BDEC-F82E-4AAF-95D2-6F28C9BFFA4F}"/>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65" name="Oval 2">
          <a:extLst>
            <a:ext uri="{FF2B5EF4-FFF2-40B4-BE49-F238E27FC236}">
              <a16:creationId xmlns:a16="http://schemas.microsoft.com/office/drawing/2014/main" id="{C9A5DB95-C5B7-4C14-A470-1E4674A8DDD6}"/>
            </a:ext>
            <a:ext uri="{147F2762-F138-4A5C-976F-8EAC2B608ADB}">
              <a16:predDERef xmlns:a16="http://schemas.microsoft.com/office/drawing/2014/main" pred="{4C00BDEC-F82E-4AAF-95D2-6F28C9BFFA4F}"/>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66" name="Oval 1487">
          <a:extLst>
            <a:ext uri="{FF2B5EF4-FFF2-40B4-BE49-F238E27FC236}">
              <a16:creationId xmlns:a16="http://schemas.microsoft.com/office/drawing/2014/main" id="{0DDBFAFA-A186-4789-8CAF-70BF01A6CB4A}"/>
            </a:ext>
            <a:ext uri="{147F2762-F138-4A5C-976F-8EAC2B608ADB}">
              <a16:predDERef xmlns:a16="http://schemas.microsoft.com/office/drawing/2014/main" pred="{4C00BDEC-F82E-4AAF-95D2-6F28C9BFFA4F}"/>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67" name="Oval 2">
          <a:extLst>
            <a:ext uri="{FF2B5EF4-FFF2-40B4-BE49-F238E27FC236}">
              <a16:creationId xmlns:a16="http://schemas.microsoft.com/office/drawing/2014/main" id="{76A7FB99-E16F-4876-AF85-D6A4DEF95876}"/>
            </a:ext>
            <a:ext uri="{147F2762-F138-4A5C-976F-8EAC2B608ADB}">
              <a16:predDERef xmlns:a16="http://schemas.microsoft.com/office/drawing/2014/main" pred="{4C00BDEC-F82E-4AAF-95D2-6F28C9BFFA4F}"/>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1</xdr:col>
      <xdr:colOff>173355</xdr:colOff>
      <xdr:row>0</xdr:row>
      <xdr:rowOff>125730</xdr:rowOff>
    </xdr:from>
    <xdr:to>
      <xdr:col>1</xdr:col>
      <xdr:colOff>753773</xdr:colOff>
      <xdr:row>0</xdr:row>
      <xdr:rowOff>392430</xdr:rowOff>
    </xdr:to>
    <xdr:sp macro="" textlink="">
      <xdr:nvSpPr>
        <xdr:cNvPr id="68" name="Button 142" hidden="1">
          <a:extLst>
            <a:ext uri="{FF2B5EF4-FFF2-40B4-BE49-F238E27FC236}">
              <a16:creationId xmlns:a16="http://schemas.microsoft.com/office/drawing/2014/main" id="{85C8B6B4-41AD-4DBA-B68F-3635BCF1C768}"/>
            </a:ext>
            <a:ext uri="{147F2762-F138-4A5C-976F-8EAC2B608ADB}">
              <a16:predDERef xmlns:a16="http://schemas.microsoft.com/office/drawing/2014/main" pred="{76A7FB99-E16F-4876-AF85-D6A4DEF95876}"/>
            </a:ext>
          </a:extLst>
        </xdr:cNvPr>
        <xdr:cNvSpPr/>
      </xdr:nvSpPr>
      <xdr:spPr bwMode="auto">
        <a:xfrm>
          <a:off x="1259205" y="1649730"/>
          <a:ext cx="580418" cy="26670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6</xdr:col>
      <xdr:colOff>0</xdr:colOff>
      <xdr:row>5</xdr:row>
      <xdr:rowOff>0</xdr:rowOff>
    </xdr:from>
    <xdr:to>
      <xdr:col>6</xdr:col>
      <xdr:colOff>0</xdr:colOff>
      <xdr:row>5</xdr:row>
      <xdr:rowOff>0</xdr:rowOff>
    </xdr:to>
    <xdr:sp macro="" textlink="">
      <xdr:nvSpPr>
        <xdr:cNvPr id="69" name="Oval 1487">
          <a:extLst>
            <a:ext uri="{FF2B5EF4-FFF2-40B4-BE49-F238E27FC236}">
              <a16:creationId xmlns:a16="http://schemas.microsoft.com/office/drawing/2014/main" id="{A11A5829-446C-4FD1-8BFE-D82D59BEDA95}"/>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70" name="Oval 2">
          <a:extLst>
            <a:ext uri="{FF2B5EF4-FFF2-40B4-BE49-F238E27FC236}">
              <a16:creationId xmlns:a16="http://schemas.microsoft.com/office/drawing/2014/main" id="{AC0CAB7C-D268-4A04-9C31-92EC37D869AA}"/>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71" name="Oval 1487">
          <a:extLst>
            <a:ext uri="{FF2B5EF4-FFF2-40B4-BE49-F238E27FC236}">
              <a16:creationId xmlns:a16="http://schemas.microsoft.com/office/drawing/2014/main" id="{9357F1D9-5888-4400-AE31-55017704FF6E}"/>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72" name="Oval 2">
          <a:extLst>
            <a:ext uri="{FF2B5EF4-FFF2-40B4-BE49-F238E27FC236}">
              <a16:creationId xmlns:a16="http://schemas.microsoft.com/office/drawing/2014/main" id="{D1AB355A-CCB7-40E1-A214-EBF07B70E1B2}"/>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73" name="Oval 1487">
          <a:extLst>
            <a:ext uri="{FF2B5EF4-FFF2-40B4-BE49-F238E27FC236}">
              <a16:creationId xmlns:a16="http://schemas.microsoft.com/office/drawing/2014/main" id="{1BABBCA8-E7A9-4F83-863E-AB5A8F115E86}"/>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74" name="Oval 2">
          <a:extLst>
            <a:ext uri="{FF2B5EF4-FFF2-40B4-BE49-F238E27FC236}">
              <a16:creationId xmlns:a16="http://schemas.microsoft.com/office/drawing/2014/main" id="{8359957B-9912-494B-A01E-A1A655A13F59}"/>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75" name="Oval 1487">
          <a:extLst>
            <a:ext uri="{FF2B5EF4-FFF2-40B4-BE49-F238E27FC236}">
              <a16:creationId xmlns:a16="http://schemas.microsoft.com/office/drawing/2014/main" id="{0F0C1027-6D7E-48F2-A030-7077315AF665}"/>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76" name="Oval 2">
          <a:extLst>
            <a:ext uri="{FF2B5EF4-FFF2-40B4-BE49-F238E27FC236}">
              <a16:creationId xmlns:a16="http://schemas.microsoft.com/office/drawing/2014/main" id="{7EC2A0EC-760C-4F29-9AB9-19892CB1100C}"/>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77" name="Oval 1487">
          <a:extLst>
            <a:ext uri="{FF2B5EF4-FFF2-40B4-BE49-F238E27FC236}">
              <a16:creationId xmlns:a16="http://schemas.microsoft.com/office/drawing/2014/main" id="{3DF69357-E6C7-4D8E-908C-307742B603C9}"/>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78" name="Oval 2">
          <a:extLst>
            <a:ext uri="{FF2B5EF4-FFF2-40B4-BE49-F238E27FC236}">
              <a16:creationId xmlns:a16="http://schemas.microsoft.com/office/drawing/2014/main" id="{11C9A125-0071-4496-A1A8-C7F7D30E518E}"/>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79" name="Oval 1487">
          <a:extLst>
            <a:ext uri="{FF2B5EF4-FFF2-40B4-BE49-F238E27FC236}">
              <a16:creationId xmlns:a16="http://schemas.microsoft.com/office/drawing/2014/main" id="{EB985132-CF81-4C05-82E7-27C28574131C}"/>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80" name="Oval 2">
          <a:extLst>
            <a:ext uri="{FF2B5EF4-FFF2-40B4-BE49-F238E27FC236}">
              <a16:creationId xmlns:a16="http://schemas.microsoft.com/office/drawing/2014/main" id="{E443BBA0-1EFB-4AB4-9F8C-096E25DF379A}"/>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81" name="Oval 1487">
          <a:extLst>
            <a:ext uri="{FF2B5EF4-FFF2-40B4-BE49-F238E27FC236}">
              <a16:creationId xmlns:a16="http://schemas.microsoft.com/office/drawing/2014/main" id="{702C7119-3B7B-45D0-BA1A-9A863FC9572F}"/>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82" name="Oval 2">
          <a:extLst>
            <a:ext uri="{FF2B5EF4-FFF2-40B4-BE49-F238E27FC236}">
              <a16:creationId xmlns:a16="http://schemas.microsoft.com/office/drawing/2014/main" id="{CC0B6EA9-C877-4374-969F-0DC7E51569F8}"/>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83" name="Oval 1487">
          <a:extLst>
            <a:ext uri="{FF2B5EF4-FFF2-40B4-BE49-F238E27FC236}">
              <a16:creationId xmlns:a16="http://schemas.microsoft.com/office/drawing/2014/main" id="{02FFB0A4-8313-4714-B927-A638992E9D1E}"/>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84" name="Oval 2">
          <a:extLst>
            <a:ext uri="{FF2B5EF4-FFF2-40B4-BE49-F238E27FC236}">
              <a16:creationId xmlns:a16="http://schemas.microsoft.com/office/drawing/2014/main" id="{83ED669D-EC25-47AB-BDF6-254C45078088}"/>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85" name="Oval 1487">
          <a:extLst>
            <a:ext uri="{FF2B5EF4-FFF2-40B4-BE49-F238E27FC236}">
              <a16:creationId xmlns:a16="http://schemas.microsoft.com/office/drawing/2014/main" id="{F4672CB2-68AF-4A74-9954-8AD9E8F91401}"/>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86" name="Oval 2">
          <a:extLst>
            <a:ext uri="{FF2B5EF4-FFF2-40B4-BE49-F238E27FC236}">
              <a16:creationId xmlns:a16="http://schemas.microsoft.com/office/drawing/2014/main" id="{F4C7138F-5EB1-432A-B8CE-B3B10071EB19}"/>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87" name="Oval 1487">
          <a:extLst>
            <a:ext uri="{FF2B5EF4-FFF2-40B4-BE49-F238E27FC236}">
              <a16:creationId xmlns:a16="http://schemas.microsoft.com/office/drawing/2014/main" id="{A5F520E5-AA29-4455-800F-13979CE77D9D}"/>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88" name="Oval 2">
          <a:extLst>
            <a:ext uri="{FF2B5EF4-FFF2-40B4-BE49-F238E27FC236}">
              <a16:creationId xmlns:a16="http://schemas.microsoft.com/office/drawing/2014/main" id="{42BE4E4F-EE56-48DA-908E-C21F07C767D6}"/>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89" name="Oval 1487">
          <a:extLst>
            <a:ext uri="{FF2B5EF4-FFF2-40B4-BE49-F238E27FC236}">
              <a16:creationId xmlns:a16="http://schemas.microsoft.com/office/drawing/2014/main" id="{D6108A5B-F77A-4A70-8702-4D535CDBAADD}"/>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90" name="Oval 2">
          <a:extLst>
            <a:ext uri="{FF2B5EF4-FFF2-40B4-BE49-F238E27FC236}">
              <a16:creationId xmlns:a16="http://schemas.microsoft.com/office/drawing/2014/main" id="{CC8DF0A8-706B-49B5-A8D9-255BC163911E}"/>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91" name="Oval 1487">
          <a:extLst>
            <a:ext uri="{FF2B5EF4-FFF2-40B4-BE49-F238E27FC236}">
              <a16:creationId xmlns:a16="http://schemas.microsoft.com/office/drawing/2014/main" id="{57259E67-A118-4569-8909-D2790D998BA6}"/>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92" name="Oval 2">
          <a:extLst>
            <a:ext uri="{FF2B5EF4-FFF2-40B4-BE49-F238E27FC236}">
              <a16:creationId xmlns:a16="http://schemas.microsoft.com/office/drawing/2014/main" id="{98DEFD9D-AE99-4DE3-BB92-775A6CA3EE2E}"/>
            </a:ext>
            <a:ext uri="{147F2762-F138-4A5C-976F-8EAC2B608ADB}">
              <a16:predDERef xmlns:a16="http://schemas.microsoft.com/office/drawing/2014/main" pred="{85C8B6B4-41AD-4DBA-B68F-3635BCF1C768}"/>
            </a:ext>
          </a:extLst>
        </xdr:cNvPr>
        <xdr:cNvSpPr>
          <a:spLocks noChangeArrowheads="1"/>
        </xdr:cNvSpPr>
      </xdr:nvSpPr>
      <xdr:spPr bwMode="auto">
        <a:xfrm>
          <a:off x="6515100" y="36671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2" name="Oval 1">
          <a:extLst>
            <a:ext uri="{FF2B5EF4-FFF2-40B4-BE49-F238E27FC236}">
              <a16:creationId xmlns:a16="http://schemas.microsoft.com/office/drawing/2014/main" id="{AEAC4CD9-6C63-40CA-8B6B-68C27DF5D371}"/>
            </a:ext>
            <a:ext uri="{147F2762-F138-4A5C-976F-8EAC2B608ADB}">
              <a16:predDERef xmlns:a16="http://schemas.microsoft.com/office/drawing/2014/main" pred="{7B38E705-39F0-4688-9C96-CE1AC8EEED79}"/>
            </a:ext>
          </a:extLst>
        </xdr:cNvPr>
        <xdr:cNvSpPr>
          <a:spLocks noChangeArrowheads="1"/>
        </xdr:cNvSpPr>
      </xdr:nvSpPr>
      <xdr:spPr bwMode="auto">
        <a:xfrm>
          <a:off x="7581900" y="5124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 name="Oval 4">
          <a:extLst>
            <a:ext uri="{FF2B5EF4-FFF2-40B4-BE49-F238E27FC236}">
              <a16:creationId xmlns:a16="http://schemas.microsoft.com/office/drawing/2014/main" id="{CCE230D8-D345-4838-A1B2-09DC827693CB}"/>
            </a:ext>
            <a:ext uri="{147F2762-F138-4A5C-976F-8EAC2B608ADB}">
              <a16:predDERef xmlns:a16="http://schemas.microsoft.com/office/drawing/2014/main" pred="{7B38E705-39F0-4688-9C96-CE1AC8EEED79}"/>
            </a:ext>
          </a:extLst>
        </xdr:cNvPr>
        <xdr:cNvSpPr>
          <a:spLocks noChangeArrowheads="1"/>
        </xdr:cNvSpPr>
      </xdr:nvSpPr>
      <xdr:spPr bwMode="auto">
        <a:xfrm>
          <a:off x="6469592" y="2726267"/>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 name="Oval 4">
          <a:extLst>
            <a:ext uri="{FF2B5EF4-FFF2-40B4-BE49-F238E27FC236}">
              <a16:creationId xmlns:a16="http://schemas.microsoft.com/office/drawing/2014/main" id="{DCFC8996-FB32-4D67-9E8E-FAA347314C1F}"/>
            </a:ext>
            <a:ext uri="{147F2762-F138-4A5C-976F-8EAC2B608ADB}">
              <a16:predDERef xmlns:a16="http://schemas.microsoft.com/office/drawing/2014/main" pred="{CCE230D8-D345-4838-A1B2-09DC827693CB}"/>
            </a:ext>
          </a:extLst>
        </xdr:cNvPr>
        <xdr:cNvSpPr>
          <a:spLocks noChangeArrowheads="1"/>
        </xdr:cNvSpPr>
      </xdr:nvSpPr>
      <xdr:spPr bwMode="auto">
        <a:xfrm>
          <a:off x="6572250" y="31432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 name="Oval 4">
          <a:extLst>
            <a:ext uri="{FF2B5EF4-FFF2-40B4-BE49-F238E27FC236}">
              <a16:creationId xmlns:a16="http://schemas.microsoft.com/office/drawing/2014/main" id="{240AF0B4-2F6D-496D-9281-8DA66960E4C2}"/>
            </a:ext>
            <a:ext uri="{147F2762-F138-4A5C-976F-8EAC2B608ADB}">
              <a16:predDERef xmlns:a16="http://schemas.microsoft.com/office/drawing/2014/main" pred="{DCFC8996-FB32-4D67-9E8E-FAA347314C1F}"/>
            </a:ext>
          </a:extLst>
        </xdr:cNvPr>
        <xdr:cNvSpPr>
          <a:spLocks noChangeArrowheads="1"/>
        </xdr:cNvSpPr>
      </xdr:nvSpPr>
      <xdr:spPr bwMode="auto">
        <a:xfrm>
          <a:off x="6572250" y="2914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981075</xdr:colOff>
      <xdr:row>4</xdr:row>
      <xdr:rowOff>133350</xdr:rowOff>
    </xdr:to>
    <xdr:sp macro="" textlink="">
      <xdr:nvSpPr>
        <xdr:cNvPr id="7" name="Oval 1">
          <a:extLst>
            <a:ext uri="{FF2B5EF4-FFF2-40B4-BE49-F238E27FC236}">
              <a16:creationId xmlns:a16="http://schemas.microsoft.com/office/drawing/2014/main" id="{CFB442B0-F197-4A29-A1C3-F7C2A944A3AD}"/>
            </a:ext>
            <a:ext uri="{147F2762-F138-4A5C-976F-8EAC2B608ADB}">
              <a16:predDERef xmlns:a16="http://schemas.microsoft.com/office/drawing/2014/main" pred="{240AF0B4-2F6D-496D-9281-8DA66960E4C2}"/>
            </a:ext>
          </a:extLst>
        </xdr:cNvPr>
        <xdr:cNvSpPr>
          <a:spLocks noChangeArrowheads="1"/>
        </xdr:cNvSpPr>
      </xdr:nvSpPr>
      <xdr:spPr bwMode="auto">
        <a:xfrm>
          <a:off x="7353300" y="24669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8" name="Oval 1">
          <a:extLst>
            <a:ext uri="{FF2B5EF4-FFF2-40B4-BE49-F238E27FC236}">
              <a16:creationId xmlns:a16="http://schemas.microsoft.com/office/drawing/2014/main" id="{9BAE12CC-2208-4396-B7E0-30F6717588B5}"/>
            </a:ext>
            <a:ext uri="{147F2762-F138-4A5C-976F-8EAC2B608ADB}">
              <a16:predDERef xmlns:a16="http://schemas.microsoft.com/office/drawing/2014/main" pred="{CFB442B0-F197-4A29-A1C3-F7C2A944A3AD}"/>
            </a:ext>
          </a:extLst>
        </xdr:cNvPr>
        <xdr:cNvSpPr>
          <a:spLocks noChangeArrowheads="1"/>
        </xdr:cNvSpPr>
      </xdr:nvSpPr>
      <xdr:spPr bwMode="auto">
        <a:xfrm>
          <a:off x="7353300" y="24669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981075</xdr:colOff>
      <xdr:row>4</xdr:row>
      <xdr:rowOff>133350</xdr:rowOff>
    </xdr:to>
    <xdr:sp macro="" textlink="">
      <xdr:nvSpPr>
        <xdr:cNvPr id="9" name="Oval 4">
          <a:extLst>
            <a:ext uri="{FF2B5EF4-FFF2-40B4-BE49-F238E27FC236}">
              <a16:creationId xmlns:a16="http://schemas.microsoft.com/office/drawing/2014/main" id="{39E5009D-3E11-40F2-934F-4A22C6CF22BE}"/>
            </a:ext>
            <a:ext uri="{147F2762-F138-4A5C-976F-8EAC2B608ADB}">
              <a16:predDERef xmlns:a16="http://schemas.microsoft.com/office/drawing/2014/main" pred="{9BAE12CC-2208-4396-B7E0-30F6717588B5}"/>
            </a:ext>
          </a:extLst>
        </xdr:cNvPr>
        <xdr:cNvSpPr>
          <a:spLocks noChangeArrowheads="1"/>
        </xdr:cNvSpPr>
      </xdr:nvSpPr>
      <xdr:spPr bwMode="auto">
        <a:xfrm>
          <a:off x="7353300" y="28956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10" name="Oval 4">
          <a:extLst>
            <a:ext uri="{FF2B5EF4-FFF2-40B4-BE49-F238E27FC236}">
              <a16:creationId xmlns:a16="http://schemas.microsoft.com/office/drawing/2014/main" id="{A49C7B8A-4FDF-41ED-9EE6-86D2AB915B6E}"/>
            </a:ext>
            <a:ext uri="{147F2762-F138-4A5C-976F-8EAC2B608ADB}">
              <a16:predDERef xmlns:a16="http://schemas.microsoft.com/office/drawing/2014/main" pred="{39E5009D-3E11-40F2-934F-4A22C6CF22BE}"/>
            </a:ext>
          </a:extLst>
        </xdr:cNvPr>
        <xdr:cNvSpPr>
          <a:spLocks noChangeArrowheads="1"/>
        </xdr:cNvSpPr>
      </xdr:nvSpPr>
      <xdr:spPr bwMode="auto">
        <a:xfrm>
          <a:off x="7353300" y="28956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11" name="Oval 4">
          <a:extLst>
            <a:ext uri="{FF2B5EF4-FFF2-40B4-BE49-F238E27FC236}">
              <a16:creationId xmlns:a16="http://schemas.microsoft.com/office/drawing/2014/main" id="{3A6941CA-692C-4371-BF42-7DAF7D7ED486}"/>
            </a:ext>
            <a:ext uri="{147F2762-F138-4A5C-976F-8EAC2B608ADB}">
              <a16:predDERef xmlns:a16="http://schemas.microsoft.com/office/drawing/2014/main" pred="{A49C7B8A-4FDF-41ED-9EE6-86D2AB915B6E}"/>
            </a:ext>
          </a:extLst>
        </xdr:cNvPr>
        <xdr:cNvSpPr>
          <a:spLocks noChangeArrowheads="1"/>
        </xdr:cNvSpPr>
      </xdr:nvSpPr>
      <xdr:spPr bwMode="auto">
        <a:xfrm>
          <a:off x="7353300" y="28956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12" name="Oval 1">
          <a:extLst>
            <a:ext uri="{FF2B5EF4-FFF2-40B4-BE49-F238E27FC236}">
              <a16:creationId xmlns:a16="http://schemas.microsoft.com/office/drawing/2014/main" id="{B74902E1-D16E-4530-B028-1040719F2ED6}"/>
            </a:ext>
            <a:ext uri="{147F2762-F138-4A5C-976F-8EAC2B608ADB}">
              <a16:predDERef xmlns:a16="http://schemas.microsoft.com/office/drawing/2014/main" pred="{3A6941CA-692C-4371-BF42-7DAF7D7ED486}"/>
            </a:ext>
          </a:extLst>
        </xdr:cNvPr>
        <xdr:cNvSpPr>
          <a:spLocks noChangeArrowheads="1"/>
        </xdr:cNvSpPr>
      </xdr:nvSpPr>
      <xdr:spPr bwMode="auto">
        <a:xfrm>
          <a:off x="7353300" y="16097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13" name="Oval 4">
          <a:extLst>
            <a:ext uri="{FF2B5EF4-FFF2-40B4-BE49-F238E27FC236}">
              <a16:creationId xmlns:a16="http://schemas.microsoft.com/office/drawing/2014/main" id="{BFB36B56-C79D-4FF4-9911-5644DC6967F3}"/>
            </a:ext>
            <a:ext uri="{147F2762-F138-4A5C-976F-8EAC2B608ADB}">
              <a16:predDERef xmlns:a16="http://schemas.microsoft.com/office/drawing/2014/main" pred="{B74902E1-D16E-4530-B028-1040719F2ED6}"/>
            </a:ext>
          </a:extLst>
        </xdr:cNvPr>
        <xdr:cNvSpPr>
          <a:spLocks noChangeArrowheads="1"/>
        </xdr:cNvSpPr>
      </xdr:nvSpPr>
      <xdr:spPr bwMode="auto">
        <a:xfrm>
          <a:off x="7353300" y="16097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4" name="Oval 4">
          <a:extLst>
            <a:ext uri="{FF2B5EF4-FFF2-40B4-BE49-F238E27FC236}">
              <a16:creationId xmlns:a16="http://schemas.microsoft.com/office/drawing/2014/main" id="{89E42814-C203-4D9A-B4A3-00867308C311}"/>
            </a:ext>
            <a:ext uri="{147F2762-F138-4A5C-976F-8EAC2B608ADB}">
              <a16:predDERef xmlns:a16="http://schemas.microsoft.com/office/drawing/2014/main" pred="{BFB36B56-C79D-4FF4-9911-5644DC6967F3}"/>
            </a:ext>
          </a:extLst>
        </xdr:cNvPr>
        <xdr:cNvSpPr>
          <a:spLocks noChangeArrowheads="1"/>
        </xdr:cNvSpPr>
      </xdr:nvSpPr>
      <xdr:spPr bwMode="auto">
        <a:xfrm>
          <a:off x="7353300" y="28956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5" name="Oval 4">
          <a:extLst>
            <a:ext uri="{FF2B5EF4-FFF2-40B4-BE49-F238E27FC236}">
              <a16:creationId xmlns:a16="http://schemas.microsoft.com/office/drawing/2014/main" id="{618B97DC-3C51-42E4-B42B-9F4105544277}"/>
            </a:ext>
            <a:ext uri="{147F2762-F138-4A5C-976F-8EAC2B608ADB}">
              <a16:predDERef xmlns:a16="http://schemas.microsoft.com/office/drawing/2014/main" pred="{89E42814-C203-4D9A-B4A3-00867308C311}"/>
            </a:ext>
          </a:extLst>
        </xdr:cNvPr>
        <xdr:cNvSpPr>
          <a:spLocks noChangeArrowheads="1"/>
        </xdr:cNvSpPr>
      </xdr:nvSpPr>
      <xdr:spPr bwMode="auto">
        <a:xfrm>
          <a:off x="6572250" y="2914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6" name="Oval 1">
          <a:extLst>
            <a:ext uri="{FF2B5EF4-FFF2-40B4-BE49-F238E27FC236}">
              <a16:creationId xmlns:a16="http://schemas.microsoft.com/office/drawing/2014/main" id="{883F9979-2AC2-4E04-9114-B14FC8A4831F}"/>
            </a:ext>
            <a:ext uri="{147F2762-F138-4A5C-976F-8EAC2B608ADB}">
              <a16:predDERef xmlns:a16="http://schemas.microsoft.com/office/drawing/2014/main" pred="{618B97DC-3C51-42E4-B42B-9F4105544277}"/>
            </a:ext>
          </a:extLst>
        </xdr:cNvPr>
        <xdr:cNvSpPr>
          <a:spLocks noChangeArrowheads="1"/>
        </xdr:cNvSpPr>
      </xdr:nvSpPr>
      <xdr:spPr bwMode="auto">
        <a:xfrm>
          <a:off x="6572250" y="16287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7" name="Oval 4">
          <a:extLst>
            <a:ext uri="{FF2B5EF4-FFF2-40B4-BE49-F238E27FC236}">
              <a16:creationId xmlns:a16="http://schemas.microsoft.com/office/drawing/2014/main" id="{14C02DBC-38D8-4275-AFF8-3D0E924EDF13}"/>
            </a:ext>
            <a:ext uri="{147F2762-F138-4A5C-976F-8EAC2B608ADB}">
              <a16:predDERef xmlns:a16="http://schemas.microsoft.com/office/drawing/2014/main" pred="{883F9979-2AC2-4E04-9114-B14FC8A4831F}"/>
            </a:ext>
          </a:extLst>
        </xdr:cNvPr>
        <xdr:cNvSpPr>
          <a:spLocks noChangeArrowheads="1"/>
        </xdr:cNvSpPr>
      </xdr:nvSpPr>
      <xdr:spPr bwMode="auto">
        <a:xfrm>
          <a:off x="6572250" y="16287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8" name="Oval 4">
          <a:extLst>
            <a:ext uri="{FF2B5EF4-FFF2-40B4-BE49-F238E27FC236}">
              <a16:creationId xmlns:a16="http://schemas.microsoft.com/office/drawing/2014/main" id="{CDF56C5D-F308-407F-A4DD-6BBDCB9ADF13}"/>
            </a:ext>
            <a:ext uri="{147F2762-F138-4A5C-976F-8EAC2B608ADB}">
              <a16:predDERef xmlns:a16="http://schemas.microsoft.com/office/drawing/2014/main" pred="{14C02DBC-38D8-4275-AFF8-3D0E924EDF13}"/>
            </a:ext>
          </a:extLst>
        </xdr:cNvPr>
        <xdr:cNvSpPr>
          <a:spLocks noChangeArrowheads="1"/>
        </xdr:cNvSpPr>
      </xdr:nvSpPr>
      <xdr:spPr bwMode="auto">
        <a:xfrm>
          <a:off x="6572250" y="2914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9" name="Oval 4">
          <a:extLst>
            <a:ext uri="{FF2B5EF4-FFF2-40B4-BE49-F238E27FC236}">
              <a16:creationId xmlns:a16="http://schemas.microsoft.com/office/drawing/2014/main" id="{6ED26E2C-C249-4B0A-B3D6-0C61ED292BBF}"/>
            </a:ext>
            <a:ext uri="{147F2762-F138-4A5C-976F-8EAC2B608ADB}">
              <a16:predDERef xmlns:a16="http://schemas.microsoft.com/office/drawing/2014/main" pred="{CDF56C5D-F308-407F-A4DD-6BBDCB9ADF13}"/>
            </a:ext>
          </a:extLst>
        </xdr:cNvPr>
        <xdr:cNvSpPr>
          <a:spLocks noChangeArrowheads="1"/>
        </xdr:cNvSpPr>
      </xdr:nvSpPr>
      <xdr:spPr bwMode="auto">
        <a:xfrm>
          <a:off x="7353300" y="28956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0" name="Oval 1">
          <a:extLst>
            <a:ext uri="{FF2B5EF4-FFF2-40B4-BE49-F238E27FC236}">
              <a16:creationId xmlns:a16="http://schemas.microsoft.com/office/drawing/2014/main" id="{FC7D9BA1-1789-4228-B288-F172AB6B2BEF}"/>
            </a:ext>
            <a:ext uri="{147F2762-F138-4A5C-976F-8EAC2B608ADB}">
              <a16:predDERef xmlns:a16="http://schemas.microsoft.com/office/drawing/2014/main" pred="{6ED26E2C-C249-4B0A-B3D6-0C61ED292BBF}"/>
            </a:ext>
          </a:extLst>
        </xdr:cNvPr>
        <xdr:cNvSpPr>
          <a:spLocks noChangeArrowheads="1"/>
        </xdr:cNvSpPr>
      </xdr:nvSpPr>
      <xdr:spPr bwMode="auto">
        <a:xfrm>
          <a:off x="7353300" y="16097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1" name="Oval 4">
          <a:extLst>
            <a:ext uri="{FF2B5EF4-FFF2-40B4-BE49-F238E27FC236}">
              <a16:creationId xmlns:a16="http://schemas.microsoft.com/office/drawing/2014/main" id="{5E67728C-902E-444C-99EA-9346BA7CAF40}"/>
            </a:ext>
            <a:ext uri="{147F2762-F138-4A5C-976F-8EAC2B608ADB}">
              <a16:predDERef xmlns:a16="http://schemas.microsoft.com/office/drawing/2014/main" pred="{FC7D9BA1-1789-4228-B288-F172AB6B2BEF}"/>
            </a:ext>
          </a:extLst>
        </xdr:cNvPr>
        <xdr:cNvSpPr>
          <a:spLocks noChangeArrowheads="1"/>
        </xdr:cNvSpPr>
      </xdr:nvSpPr>
      <xdr:spPr bwMode="auto">
        <a:xfrm>
          <a:off x="7353300" y="16097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3" name="Oval 4">
          <a:extLst>
            <a:ext uri="{FF2B5EF4-FFF2-40B4-BE49-F238E27FC236}">
              <a16:creationId xmlns:a16="http://schemas.microsoft.com/office/drawing/2014/main" id="{A90C1B14-3FF1-4BB1-9D3E-81E8029312DF}"/>
            </a:ext>
            <a:ext uri="{147F2762-F138-4A5C-976F-8EAC2B608ADB}">
              <a16:predDERef xmlns:a16="http://schemas.microsoft.com/office/drawing/2014/main" pred="{5E67728C-902E-444C-99EA-9346BA7CAF40}"/>
            </a:ext>
          </a:extLst>
        </xdr:cNvPr>
        <xdr:cNvSpPr>
          <a:spLocks noChangeArrowheads="1"/>
        </xdr:cNvSpPr>
      </xdr:nvSpPr>
      <xdr:spPr bwMode="auto">
        <a:xfrm>
          <a:off x="7353300" y="2895600"/>
          <a:ext cx="0" cy="0"/>
        </a:xfrm>
        <a:prstGeom prst="ellipse">
          <a:avLst/>
        </a:prstGeom>
        <a:solidFill>
          <a:srgbClr val="FF0000"/>
        </a:solid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19050</xdr:colOff>
      <xdr:row>0</xdr:row>
      <xdr:rowOff>19050</xdr:rowOff>
    </xdr:from>
    <xdr:ext cx="514350" cy="495300"/>
    <xdr:pic>
      <xdr:nvPicPr>
        <xdr:cNvPr id="2" name="Picture 1">
          <a:extLst>
            <a:ext uri="{FF2B5EF4-FFF2-40B4-BE49-F238E27FC236}">
              <a16:creationId xmlns:a16="http://schemas.microsoft.com/office/drawing/2014/main" id="{0B729CF3-81B4-4304-B923-4A7F9F3C3733}"/>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19050" y="19050"/>
          <a:ext cx="514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twoCellAnchor>
    <xdr:from>
      <xdr:col>6</xdr:col>
      <xdr:colOff>0</xdr:colOff>
      <xdr:row>26</xdr:row>
      <xdr:rowOff>0</xdr:rowOff>
    </xdr:from>
    <xdr:to>
      <xdr:col>6</xdr:col>
      <xdr:colOff>0</xdr:colOff>
      <xdr:row>26</xdr:row>
      <xdr:rowOff>0</xdr:rowOff>
    </xdr:to>
    <xdr:sp macro="" textlink="">
      <xdr:nvSpPr>
        <xdr:cNvPr id="3" name="Oval 1487">
          <a:extLst>
            <a:ext uri="{FF2B5EF4-FFF2-40B4-BE49-F238E27FC236}">
              <a16:creationId xmlns:a16="http://schemas.microsoft.com/office/drawing/2014/main" id="{866AA0E8-E20B-4E7F-AF0A-D889FF67DC8D}"/>
            </a:ext>
          </a:extLst>
        </xdr:cNvPr>
        <xdr:cNvSpPr>
          <a:spLocks noChangeArrowheads="1"/>
        </xdr:cNvSpPr>
      </xdr:nvSpPr>
      <xdr:spPr bwMode="auto">
        <a:xfrm>
          <a:off x="7848600" y="7858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26</xdr:row>
      <xdr:rowOff>0</xdr:rowOff>
    </xdr:from>
    <xdr:to>
      <xdr:col>6</xdr:col>
      <xdr:colOff>0</xdr:colOff>
      <xdr:row>26</xdr:row>
      <xdr:rowOff>0</xdr:rowOff>
    </xdr:to>
    <xdr:sp macro="" textlink="">
      <xdr:nvSpPr>
        <xdr:cNvPr id="4" name="Oval 2">
          <a:extLst>
            <a:ext uri="{FF2B5EF4-FFF2-40B4-BE49-F238E27FC236}">
              <a16:creationId xmlns:a16="http://schemas.microsoft.com/office/drawing/2014/main" id="{A0FB2759-D495-454B-A151-5A6DC5C16311}"/>
            </a:ext>
          </a:extLst>
        </xdr:cNvPr>
        <xdr:cNvSpPr>
          <a:spLocks noChangeArrowheads="1"/>
        </xdr:cNvSpPr>
      </xdr:nvSpPr>
      <xdr:spPr bwMode="auto">
        <a:xfrm>
          <a:off x="7848600" y="7858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26</xdr:row>
      <xdr:rowOff>0</xdr:rowOff>
    </xdr:from>
    <xdr:to>
      <xdr:col>6</xdr:col>
      <xdr:colOff>0</xdr:colOff>
      <xdr:row>26</xdr:row>
      <xdr:rowOff>0</xdr:rowOff>
    </xdr:to>
    <xdr:sp macro="" textlink="">
      <xdr:nvSpPr>
        <xdr:cNvPr id="5" name="Oval 1487">
          <a:extLst>
            <a:ext uri="{FF2B5EF4-FFF2-40B4-BE49-F238E27FC236}">
              <a16:creationId xmlns:a16="http://schemas.microsoft.com/office/drawing/2014/main" id="{F67085A7-71BF-4948-9567-C8F5716E7642}"/>
            </a:ext>
          </a:extLst>
        </xdr:cNvPr>
        <xdr:cNvSpPr>
          <a:spLocks noChangeArrowheads="1"/>
        </xdr:cNvSpPr>
      </xdr:nvSpPr>
      <xdr:spPr bwMode="auto">
        <a:xfrm>
          <a:off x="7848600" y="7858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26</xdr:row>
      <xdr:rowOff>0</xdr:rowOff>
    </xdr:from>
    <xdr:to>
      <xdr:col>6</xdr:col>
      <xdr:colOff>0</xdr:colOff>
      <xdr:row>26</xdr:row>
      <xdr:rowOff>0</xdr:rowOff>
    </xdr:to>
    <xdr:sp macro="" textlink="">
      <xdr:nvSpPr>
        <xdr:cNvPr id="6" name="Oval 2">
          <a:extLst>
            <a:ext uri="{FF2B5EF4-FFF2-40B4-BE49-F238E27FC236}">
              <a16:creationId xmlns:a16="http://schemas.microsoft.com/office/drawing/2014/main" id="{0AC7C3F7-B38A-490C-9339-8FF3C49CA5E8}"/>
            </a:ext>
          </a:extLst>
        </xdr:cNvPr>
        <xdr:cNvSpPr>
          <a:spLocks noChangeArrowheads="1"/>
        </xdr:cNvSpPr>
      </xdr:nvSpPr>
      <xdr:spPr bwMode="auto">
        <a:xfrm>
          <a:off x="7848600" y="7858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26</xdr:row>
      <xdr:rowOff>0</xdr:rowOff>
    </xdr:from>
    <xdr:to>
      <xdr:col>6</xdr:col>
      <xdr:colOff>0</xdr:colOff>
      <xdr:row>26</xdr:row>
      <xdr:rowOff>0</xdr:rowOff>
    </xdr:to>
    <xdr:sp macro="" textlink="">
      <xdr:nvSpPr>
        <xdr:cNvPr id="7" name="Oval 1487">
          <a:extLst>
            <a:ext uri="{FF2B5EF4-FFF2-40B4-BE49-F238E27FC236}">
              <a16:creationId xmlns:a16="http://schemas.microsoft.com/office/drawing/2014/main" id="{8B182FC7-C79E-4035-9071-9F2CCCF2F9C3}"/>
            </a:ext>
          </a:extLst>
        </xdr:cNvPr>
        <xdr:cNvSpPr>
          <a:spLocks noChangeArrowheads="1"/>
        </xdr:cNvSpPr>
      </xdr:nvSpPr>
      <xdr:spPr bwMode="auto">
        <a:xfrm>
          <a:off x="7848600" y="7858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26</xdr:row>
      <xdr:rowOff>0</xdr:rowOff>
    </xdr:from>
    <xdr:to>
      <xdr:col>6</xdr:col>
      <xdr:colOff>0</xdr:colOff>
      <xdr:row>26</xdr:row>
      <xdr:rowOff>0</xdr:rowOff>
    </xdr:to>
    <xdr:sp macro="" textlink="">
      <xdr:nvSpPr>
        <xdr:cNvPr id="8" name="Oval 2">
          <a:extLst>
            <a:ext uri="{FF2B5EF4-FFF2-40B4-BE49-F238E27FC236}">
              <a16:creationId xmlns:a16="http://schemas.microsoft.com/office/drawing/2014/main" id="{6FEE4A7C-58B2-4BA7-9F13-096A89BFD5FE}"/>
            </a:ext>
          </a:extLst>
        </xdr:cNvPr>
        <xdr:cNvSpPr>
          <a:spLocks noChangeArrowheads="1"/>
        </xdr:cNvSpPr>
      </xdr:nvSpPr>
      <xdr:spPr bwMode="auto">
        <a:xfrm>
          <a:off x="7848600" y="7858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26</xdr:row>
      <xdr:rowOff>0</xdr:rowOff>
    </xdr:from>
    <xdr:to>
      <xdr:col>6</xdr:col>
      <xdr:colOff>0</xdr:colOff>
      <xdr:row>26</xdr:row>
      <xdr:rowOff>0</xdr:rowOff>
    </xdr:to>
    <xdr:sp macro="" textlink="">
      <xdr:nvSpPr>
        <xdr:cNvPr id="9" name="Oval 1487">
          <a:extLst>
            <a:ext uri="{FF2B5EF4-FFF2-40B4-BE49-F238E27FC236}">
              <a16:creationId xmlns:a16="http://schemas.microsoft.com/office/drawing/2014/main" id="{0DAF9BB1-9FA7-4310-B741-44AA9C21EFC9}"/>
            </a:ext>
          </a:extLst>
        </xdr:cNvPr>
        <xdr:cNvSpPr>
          <a:spLocks noChangeArrowheads="1"/>
        </xdr:cNvSpPr>
      </xdr:nvSpPr>
      <xdr:spPr bwMode="auto">
        <a:xfrm>
          <a:off x="7848600" y="785812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26</xdr:row>
      <xdr:rowOff>0</xdr:rowOff>
    </xdr:from>
    <xdr:to>
      <xdr:col>6</xdr:col>
      <xdr:colOff>0</xdr:colOff>
      <xdr:row>26</xdr:row>
      <xdr:rowOff>0</xdr:rowOff>
    </xdr:to>
    <xdr:sp macro="" textlink="">
      <xdr:nvSpPr>
        <xdr:cNvPr id="10" name="Oval 2">
          <a:extLst>
            <a:ext uri="{FF2B5EF4-FFF2-40B4-BE49-F238E27FC236}">
              <a16:creationId xmlns:a16="http://schemas.microsoft.com/office/drawing/2014/main" id="{C9784F2F-67DA-4318-A180-E5A4EA9E8615}"/>
            </a:ext>
          </a:extLst>
        </xdr:cNvPr>
        <xdr:cNvSpPr>
          <a:spLocks noChangeArrowheads="1"/>
        </xdr:cNvSpPr>
      </xdr:nvSpPr>
      <xdr:spPr bwMode="auto">
        <a:xfrm>
          <a:off x="7848600" y="78581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1" name="Oval 1">
          <a:extLst>
            <a:ext uri="{FF2B5EF4-FFF2-40B4-BE49-F238E27FC236}">
              <a16:creationId xmlns:a16="http://schemas.microsoft.com/office/drawing/2014/main" id="{9C547559-BC73-4BF3-AA1D-A768CDEA317E}"/>
            </a:ext>
          </a:extLst>
        </xdr:cNvPr>
        <xdr:cNvSpPr>
          <a:spLocks noChangeArrowheads="1"/>
        </xdr:cNvSpPr>
      </xdr:nvSpPr>
      <xdr:spPr bwMode="auto">
        <a:xfrm>
          <a:off x="7515225" y="84201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2" name="Oval 11">
          <a:extLst>
            <a:ext uri="{FF2B5EF4-FFF2-40B4-BE49-F238E27FC236}">
              <a16:creationId xmlns:a16="http://schemas.microsoft.com/office/drawing/2014/main" id="{F617F4C0-427B-4817-9B25-5E281A3DE27F}"/>
            </a:ext>
          </a:extLst>
        </xdr:cNvPr>
        <xdr:cNvSpPr>
          <a:spLocks noChangeArrowheads="1"/>
        </xdr:cNvSpPr>
      </xdr:nvSpPr>
      <xdr:spPr bwMode="auto">
        <a:xfrm>
          <a:off x="7515225" y="84201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3" name="Oval 1">
          <a:extLst>
            <a:ext uri="{FF2B5EF4-FFF2-40B4-BE49-F238E27FC236}">
              <a16:creationId xmlns:a16="http://schemas.microsoft.com/office/drawing/2014/main" id="{497F7C0D-D7D1-4511-9F08-2C8B0741DCF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4" name="Oval 13">
          <a:extLst>
            <a:ext uri="{FF2B5EF4-FFF2-40B4-BE49-F238E27FC236}">
              <a16:creationId xmlns:a16="http://schemas.microsoft.com/office/drawing/2014/main" id="{00EAA2DA-0F86-4148-8346-7C99B842CA8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5" name="Oval 1">
          <a:extLst>
            <a:ext uri="{FF2B5EF4-FFF2-40B4-BE49-F238E27FC236}">
              <a16:creationId xmlns:a16="http://schemas.microsoft.com/office/drawing/2014/main" id="{AB4F53BC-A65E-46A9-ADB7-8C0BB4C4A221}"/>
            </a:ext>
          </a:extLst>
        </xdr:cNvPr>
        <xdr:cNvSpPr>
          <a:spLocks noChangeArrowheads="1"/>
        </xdr:cNvSpPr>
      </xdr:nvSpPr>
      <xdr:spPr bwMode="auto">
        <a:xfrm>
          <a:off x="7515225" y="7991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6" name="Oval 15">
          <a:extLst>
            <a:ext uri="{FF2B5EF4-FFF2-40B4-BE49-F238E27FC236}">
              <a16:creationId xmlns:a16="http://schemas.microsoft.com/office/drawing/2014/main" id="{0F4B4BCD-30CA-4AF8-87D3-023FB82112EA}"/>
            </a:ext>
          </a:extLst>
        </xdr:cNvPr>
        <xdr:cNvSpPr>
          <a:spLocks noChangeArrowheads="1"/>
        </xdr:cNvSpPr>
      </xdr:nvSpPr>
      <xdr:spPr bwMode="auto">
        <a:xfrm>
          <a:off x="7515225" y="7991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7" name="Oval 1">
          <a:extLst>
            <a:ext uri="{FF2B5EF4-FFF2-40B4-BE49-F238E27FC236}">
              <a16:creationId xmlns:a16="http://schemas.microsoft.com/office/drawing/2014/main" id="{4F8EABB9-9D3D-4189-8D89-945D5C0BDAE5}"/>
            </a:ext>
          </a:extLst>
        </xdr:cNvPr>
        <xdr:cNvSpPr>
          <a:spLocks noChangeArrowheads="1"/>
        </xdr:cNvSpPr>
      </xdr:nvSpPr>
      <xdr:spPr bwMode="auto">
        <a:xfrm>
          <a:off x="7515225" y="7991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8" name="Oval 17">
          <a:extLst>
            <a:ext uri="{FF2B5EF4-FFF2-40B4-BE49-F238E27FC236}">
              <a16:creationId xmlns:a16="http://schemas.microsoft.com/office/drawing/2014/main" id="{E350D08C-A74F-4FAE-8CE8-7B40AF9AEB29}"/>
            </a:ext>
          </a:extLst>
        </xdr:cNvPr>
        <xdr:cNvSpPr>
          <a:spLocks noChangeArrowheads="1"/>
        </xdr:cNvSpPr>
      </xdr:nvSpPr>
      <xdr:spPr bwMode="auto">
        <a:xfrm>
          <a:off x="7515225" y="7991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9" name="Oval 1">
          <a:extLst>
            <a:ext uri="{FF2B5EF4-FFF2-40B4-BE49-F238E27FC236}">
              <a16:creationId xmlns:a16="http://schemas.microsoft.com/office/drawing/2014/main" id="{204F891A-1789-438D-B142-D368420C9515}"/>
            </a:ext>
          </a:extLst>
        </xdr:cNvPr>
        <xdr:cNvSpPr>
          <a:spLocks noChangeArrowheads="1"/>
        </xdr:cNvSpPr>
      </xdr:nvSpPr>
      <xdr:spPr bwMode="auto">
        <a:xfrm>
          <a:off x="7515225" y="7743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20" name="Oval 19">
          <a:extLst>
            <a:ext uri="{FF2B5EF4-FFF2-40B4-BE49-F238E27FC236}">
              <a16:creationId xmlns:a16="http://schemas.microsoft.com/office/drawing/2014/main" id="{94A05EA7-C2CA-48EE-BD9E-563670AA6A93}"/>
            </a:ext>
          </a:extLst>
        </xdr:cNvPr>
        <xdr:cNvSpPr>
          <a:spLocks noChangeArrowheads="1"/>
        </xdr:cNvSpPr>
      </xdr:nvSpPr>
      <xdr:spPr bwMode="auto">
        <a:xfrm>
          <a:off x="7515225" y="7743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21" name="Oval 1">
          <a:extLst>
            <a:ext uri="{FF2B5EF4-FFF2-40B4-BE49-F238E27FC236}">
              <a16:creationId xmlns:a16="http://schemas.microsoft.com/office/drawing/2014/main" id="{DCFB1ECE-0C0F-47A0-BA46-EF7ED0BA9870}"/>
            </a:ext>
          </a:extLst>
        </xdr:cNvPr>
        <xdr:cNvSpPr>
          <a:spLocks noChangeArrowheads="1"/>
        </xdr:cNvSpPr>
      </xdr:nvSpPr>
      <xdr:spPr bwMode="auto">
        <a:xfrm>
          <a:off x="7515225" y="7743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22" name="Oval 21">
          <a:extLst>
            <a:ext uri="{FF2B5EF4-FFF2-40B4-BE49-F238E27FC236}">
              <a16:creationId xmlns:a16="http://schemas.microsoft.com/office/drawing/2014/main" id="{D70697BA-CFAD-47FB-A8BC-E72E677AEBBE}"/>
            </a:ext>
          </a:extLst>
        </xdr:cNvPr>
        <xdr:cNvSpPr>
          <a:spLocks noChangeArrowheads="1"/>
        </xdr:cNvSpPr>
      </xdr:nvSpPr>
      <xdr:spPr bwMode="auto">
        <a:xfrm>
          <a:off x="7515225" y="7743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23" name="Oval 1">
          <a:extLst>
            <a:ext uri="{FF2B5EF4-FFF2-40B4-BE49-F238E27FC236}">
              <a16:creationId xmlns:a16="http://schemas.microsoft.com/office/drawing/2014/main" id="{B78F7B4E-600C-4690-BC17-D887147B7F02}"/>
            </a:ext>
          </a:extLst>
        </xdr:cNvPr>
        <xdr:cNvSpPr>
          <a:spLocks noChangeArrowheads="1"/>
        </xdr:cNvSpPr>
      </xdr:nvSpPr>
      <xdr:spPr bwMode="auto">
        <a:xfrm>
          <a:off x="7515225" y="7743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24" name="Oval 23">
          <a:extLst>
            <a:ext uri="{FF2B5EF4-FFF2-40B4-BE49-F238E27FC236}">
              <a16:creationId xmlns:a16="http://schemas.microsoft.com/office/drawing/2014/main" id="{E1AD22A9-5640-46EB-9BFC-DA41BA49F4E0}"/>
            </a:ext>
          </a:extLst>
        </xdr:cNvPr>
        <xdr:cNvSpPr>
          <a:spLocks noChangeArrowheads="1"/>
        </xdr:cNvSpPr>
      </xdr:nvSpPr>
      <xdr:spPr bwMode="auto">
        <a:xfrm>
          <a:off x="7515225" y="7743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25" name="Oval 1">
          <a:extLst>
            <a:ext uri="{FF2B5EF4-FFF2-40B4-BE49-F238E27FC236}">
              <a16:creationId xmlns:a16="http://schemas.microsoft.com/office/drawing/2014/main" id="{2B0F37B8-FC24-4BF5-9D4B-C797F0C6BCAB}"/>
            </a:ext>
          </a:extLst>
        </xdr:cNvPr>
        <xdr:cNvSpPr>
          <a:spLocks noChangeArrowheads="1"/>
        </xdr:cNvSpPr>
      </xdr:nvSpPr>
      <xdr:spPr bwMode="auto">
        <a:xfrm>
          <a:off x="7515225" y="73152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26" name="Oval 25">
          <a:extLst>
            <a:ext uri="{FF2B5EF4-FFF2-40B4-BE49-F238E27FC236}">
              <a16:creationId xmlns:a16="http://schemas.microsoft.com/office/drawing/2014/main" id="{0929DCEA-BE1B-4B00-8EA0-CACE03AC8FF4}"/>
            </a:ext>
          </a:extLst>
        </xdr:cNvPr>
        <xdr:cNvSpPr>
          <a:spLocks noChangeArrowheads="1"/>
        </xdr:cNvSpPr>
      </xdr:nvSpPr>
      <xdr:spPr bwMode="auto">
        <a:xfrm>
          <a:off x="7515225" y="73152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27" name="Oval 1">
          <a:extLst>
            <a:ext uri="{FF2B5EF4-FFF2-40B4-BE49-F238E27FC236}">
              <a16:creationId xmlns:a16="http://schemas.microsoft.com/office/drawing/2014/main" id="{56FE376C-FA17-4931-A0DF-BE6AEEDD306F}"/>
            </a:ext>
          </a:extLst>
        </xdr:cNvPr>
        <xdr:cNvSpPr>
          <a:spLocks noChangeArrowheads="1"/>
        </xdr:cNvSpPr>
      </xdr:nvSpPr>
      <xdr:spPr bwMode="auto">
        <a:xfrm>
          <a:off x="7515225" y="73152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28" name="Oval 27">
          <a:extLst>
            <a:ext uri="{FF2B5EF4-FFF2-40B4-BE49-F238E27FC236}">
              <a16:creationId xmlns:a16="http://schemas.microsoft.com/office/drawing/2014/main" id="{5A4AAD09-7D97-4109-B99C-E92BBA57E902}"/>
            </a:ext>
          </a:extLst>
        </xdr:cNvPr>
        <xdr:cNvSpPr>
          <a:spLocks noChangeArrowheads="1"/>
        </xdr:cNvSpPr>
      </xdr:nvSpPr>
      <xdr:spPr bwMode="auto">
        <a:xfrm>
          <a:off x="7515225" y="73152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29" name="Oval 1">
          <a:extLst>
            <a:ext uri="{FF2B5EF4-FFF2-40B4-BE49-F238E27FC236}">
              <a16:creationId xmlns:a16="http://schemas.microsoft.com/office/drawing/2014/main" id="{4E233868-42FB-423D-A1BB-2972AE1ADE42}"/>
            </a:ext>
          </a:extLst>
        </xdr:cNvPr>
        <xdr:cNvSpPr>
          <a:spLocks noChangeArrowheads="1"/>
        </xdr:cNvSpPr>
      </xdr:nvSpPr>
      <xdr:spPr bwMode="auto">
        <a:xfrm>
          <a:off x="7515225" y="73152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30" name="Oval 29">
          <a:extLst>
            <a:ext uri="{FF2B5EF4-FFF2-40B4-BE49-F238E27FC236}">
              <a16:creationId xmlns:a16="http://schemas.microsoft.com/office/drawing/2014/main" id="{F9316284-C57E-4E79-AC02-BC0F92F6EAA9}"/>
            </a:ext>
          </a:extLst>
        </xdr:cNvPr>
        <xdr:cNvSpPr>
          <a:spLocks noChangeArrowheads="1"/>
        </xdr:cNvSpPr>
      </xdr:nvSpPr>
      <xdr:spPr bwMode="auto">
        <a:xfrm>
          <a:off x="7515225" y="73152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31" name="Oval 1">
          <a:extLst>
            <a:ext uri="{FF2B5EF4-FFF2-40B4-BE49-F238E27FC236}">
              <a16:creationId xmlns:a16="http://schemas.microsoft.com/office/drawing/2014/main" id="{DF153ADD-DBC2-407D-97E0-8A8B4ED0FE2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32" name="Oval 31">
          <a:extLst>
            <a:ext uri="{FF2B5EF4-FFF2-40B4-BE49-F238E27FC236}">
              <a16:creationId xmlns:a16="http://schemas.microsoft.com/office/drawing/2014/main" id="{16DF0F93-D1E0-47E6-BC1B-7BD54B9B9E5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33" name="Oval 1">
          <a:extLst>
            <a:ext uri="{FF2B5EF4-FFF2-40B4-BE49-F238E27FC236}">
              <a16:creationId xmlns:a16="http://schemas.microsoft.com/office/drawing/2014/main" id="{FC519D48-12BC-4C5C-84F0-A6C2CCD5C7A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34" name="Oval 33">
          <a:extLst>
            <a:ext uri="{FF2B5EF4-FFF2-40B4-BE49-F238E27FC236}">
              <a16:creationId xmlns:a16="http://schemas.microsoft.com/office/drawing/2014/main" id="{2543C10C-F0C3-4640-997D-CF3C2ECB26D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35" name="Oval 1">
          <a:extLst>
            <a:ext uri="{FF2B5EF4-FFF2-40B4-BE49-F238E27FC236}">
              <a16:creationId xmlns:a16="http://schemas.microsoft.com/office/drawing/2014/main" id="{DD012FB6-5DA5-420B-896A-D91C2B53C63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36" name="Oval 35">
          <a:extLst>
            <a:ext uri="{FF2B5EF4-FFF2-40B4-BE49-F238E27FC236}">
              <a16:creationId xmlns:a16="http://schemas.microsoft.com/office/drawing/2014/main" id="{5223EFEA-3AFC-45CF-8437-A8DA5C914FE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37" name="Oval 1">
          <a:extLst>
            <a:ext uri="{FF2B5EF4-FFF2-40B4-BE49-F238E27FC236}">
              <a16:creationId xmlns:a16="http://schemas.microsoft.com/office/drawing/2014/main" id="{63F65B6A-39C2-4FD9-84CB-86E6B73FF1F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38" name="Oval 37">
          <a:extLst>
            <a:ext uri="{FF2B5EF4-FFF2-40B4-BE49-F238E27FC236}">
              <a16:creationId xmlns:a16="http://schemas.microsoft.com/office/drawing/2014/main" id="{2339EC32-76AE-40FB-A17B-9F2E1B0CDB4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39" name="Oval 1">
          <a:extLst>
            <a:ext uri="{FF2B5EF4-FFF2-40B4-BE49-F238E27FC236}">
              <a16:creationId xmlns:a16="http://schemas.microsoft.com/office/drawing/2014/main" id="{27FC4917-67B1-4D60-81ED-309C23BA6F1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40" name="Oval 39">
          <a:extLst>
            <a:ext uri="{FF2B5EF4-FFF2-40B4-BE49-F238E27FC236}">
              <a16:creationId xmlns:a16="http://schemas.microsoft.com/office/drawing/2014/main" id="{00E17EAE-52EC-4EFF-B1AD-87EF7C79FEF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41" name="Oval 1">
          <a:extLst>
            <a:ext uri="{FF2B5EF4-FFF2-40B4-BE49-F238E27FC236}">
              <a16:creationId xmlns:a16="http://schemas.microsoft.com/office/drawing/2014/main" id="{DE4C4DEA-D07C-4AB3-A5B3-334EAE25744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42" name="Oval 41">
          <a:extLst>
            <a:ext uri="{FF2B5EF4-FFF2-40B4-BE49-F238E27FC236}">
              <a16:creationId xmlns:a16="http://schemas.microsoft.com/office/drawing/2014/main" id="{2177DB58-888B-47FB-A7D5-0E26858383B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43" name="Oval 1">
          <a:extLst>
            <a:ext uri="{FF2B5EF4-FFF2-40B4-BE49-F238E27FC236}">
              <a16:creationId xmlns:a16="http://schemas.microsoft.com/office/drawing/2014/main" id="{EA072E91-003F-4F85-98BD-0F5E0790845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44" name="Oval 43">
          <a:extLst>
            <a:ext uri="{FF2B5EF4-FFF2-40B4-BE49-F238E27FC236}">
              <a16:creationId xmlns:a16="http://schemas.microsoft.com/office/drawing/2014/main" id="{1514638A-AFDE-4698-896B-D70CFB8AF0D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45" name="Oval 1">
          <a:extLst>
            <a:ext uri="{FF2B5EF4-FFF2-40B4-BE49-F238E27FC236}">
              <a16:creationId xmlns:a16="http://schemas.microsoft.com/office/drawing/2014/main" id="{1E6A5E72-7517-40F7-8A85-49CB611E5C5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46" name="Oval 45">
          <a:extLst>
            <a:ext uri="{FF2B5EF4-FFF2-40B4-BE49-F238E27FC236}">
              <a16:creationId xmlns:a16="http://schemas.microsoft.com/office/drawing/2014/main" id="{42E1DB3B-DA96-492B-8044-804D7126716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47" name="Oval 1">
          <a:extLst>
            <a:ext uri="{FF2B5EF4-FFF2-40B4-BE49-F238E27FC236}">
              <a16:creationId xmlns:a16="http://schemas.microsoft.com/office/drawing/2014/main" id="{5B3FE819-1160-473A-9A2C-39982512D06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48" name="Oval 47">
          <a:extLst>
            <a:ext uri="{FF2B5EF4-FFF2-40B4-BE49-F238E27FC236}">
              <a16:creationId xmlns:a16="http://schemas.microsoft.com/office/drawing/2014/main" id="{D7C7E300-E2B9-4ADC-BAB9-0176D21A533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49" name="Oval 1">
          <a:extLst>
            <a:ext uri="{FF2B5EF4-FFF2-40B4-BE49-F238E27FC236}">
              <a16:creationId xmlns:a16="http://schemas.microsoft.com/office/drawing/2014/main" id="{50088A5C-CC01-4DF0-B490-FC079F8CECB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50" name="Oval 49">
          <a:extLst>
            <a:ext uri="{FF2B5EF4-FFF2-40B4-BE49-F238E27FC236}">
              <a16:creationId xmlns:a16="http://schemas.microsoft.com/office/drawing/2014/main" id="{AE8563D5-ABA6-455A-BC86-9BBC79C7FC8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51" name="Oval 1">
          <a:extLst>
            <a:ext uri="{FF2B5EF4-FFF2-40B4-BE49-F238E27FC236}">
              <a16:creationId xmlns:a16="http://schemas.microsoft.com/office/drawing/2014/main" id="{B9BA8517-7418-480E-9DFA-69A726727A2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52" name="Oval 51">
          <a:extLst>
            <a:ext uri="{FF2B5EF4-FFF2-40B4-BE49-F238E27FC236}">
              <a16:creationId xmlns:a16="http://schemas.microsoft.com/office/drawing/2014/main" id="{F96C4AB2-F683-4F7F-A942-4FF67F10705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53" name="Oval 1">
          <a:extLst>
            <a:ext uri="{FF2B5EF4-FFF2-40B4-BE49-F238E27FC236}">
              <a16:creationId xmlns:a16="http://schemas.microsoft.com/office/drawing/2014/main" id="{F775C6F3-1F4F-4C7F-92C4-113E101CE1C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54" name="Oval 53">
          <a:extLst>
            <a:ext uri="{FF2B5EF4-FFF2-40B4-BE49-F238E27FC236}">
              <a16:creationId xmlns:a16="http://schemas.microsoft.com/office/drawing/2014/main" id="{8AC15AD8-6380-4579-B75B-0F3297F25A2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55" name="Oval 1">
          <a:extLst>
            <a:ext uri="{FF2B5EF4-FFF2-40B4-BE49-F238E27FC236}">
              <a16:creationId xmlns:a16="http://schemas.microsoft.com/office/drawing/2014/main" id="{0F972DB8-0872-4982-A686-E49B049BA2D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56" name="Oval 55">
          <a:extLst>
            <a:ext uri="{FF2B5EF4-FFF2-40B4-BE49-F238E27FC236}">
              <a16:creationId xmlns:a16="http://schemas.microsoft.com/office/drawing/2014/main" id="{203F57E6-51BC-4B8B-BE6B-9C7747C70D5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57" name="Oval 1">
          <a:extLst>
            <a:ext uri="{FF2B5EF4-FFF2-40B4-BE49-F238E27FC236}">
              <a16:creationId xmlns:a16="http://schemas.microsoft.com/office/drawing/2014/main" id="{A498A42A-C27D-411B-84F0-3D1032B0D36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58" name="Oval 57">
          <a:extLst>
            <a:ext uri="{FF2B5EF4-FFF2-40B4-BE49-F238E27FC236}">
              <a16:creationId xmlns:a16="http://schemas.microsoft.com/office/drawing/2014/main" id="{6A726E52-7E3D-4A17-A99E-5FA91880051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59" name="Oval 1">
          <a:extLst>
            <a:ext uri="{FF2B5EF4-FFF2-40B4-BE49-F238E27FC236}">
              <a16:creationId xmlns:a16="http://schemas.microsoft.com/office/drawing/2014/main" id="{97B2D449-9A73-4F2A-815F-46130859697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60" name="Oval 59">
          <a:extLst>
            <a:ext uri="{FF2B5EF4-FFF2-40B4-BE49-F238E27FC236}">
              <a16:creationId xmlns:a16="http://schemas.microsoft.com/office/drawing/2014/main" id="{D7BC3F0F-2B86-4D5E-A651-8BA6548EC83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61" name="Oval 1">
          <a:extLst>
            <a:ext uri="{FF2B5EF4-FFF2-40B4-BE49-F238E27FC236}">
              <a16:creationId xmlns:a16="http://schemas.microsoft.com/office/drawing/2014/main" id="{0FD18AE0-9579-4DFA-87B6-D0516A2AAB6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62" name="Oval 61">
          <a:extLst>
            <a:ext uri="{FF2B5EF4-FFF2-40B4-BE49-F238E27FC236}">
              <a16:creationId xmlns:a16="http://schemas.microsoft.com/office/drawing/2014/main" id="{4A39055C-BB69-4589-96B0-4799EEF8CAF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63" name="Oval 1">
          <a:extLst>
            <a:ext uri="{FF2B5EF4-FFF2-40B4-BE49-F238E27FC236}">
              <a16:creationId xmlns:a16="http://schemas.microsoft.com/office/drawing/2014/main" id="{67F70EFA-3607-4FEA-8A7D-12CC967D82F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64" name="Oval 63">
          <a:extLst>
            <a:ext uri="{FF2B5EF4-FFF2-40B4-BE49-F238E27FC236}">
              <a16:creationId xmlns:a16="http://schemas.microsoft.com/office/drawing/2014/main" id="{33E9568B-901B-4B52-B691-ADF677E2B0B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65" name="Oval 1">
          <a:extLst>
            <a:ext uri="{FF2B5EF4-FFF2-40B4-BE49-F238E27FC236}">
              <a16:creationId xmlns:a16="http://schemas.microsoft.com/office/drawing/2014/main" id="{28FC336B-E9BC-4FD3-8BEE-2B8102FDE31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66" name="Oval 65">
          <a:extLst>
            <a:ext uri="{FF2B5EF4-FFF2-40B4-BE49-F238E27FC236}">
              <a16:creationId xmlns:a16="http://schemas.microsoft.com/office/drawing/2014/main" id="{BAFCA3CE-8141-4985-BC1E-111887A98F8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67" name="Oval 1">
          <a:extLst>
            <a:ext uri="{FF2B5EF4-FFF2-40B4-BE49-F238E27FC236}">
              <a16:creationId xmlns:a16="http://schemas.microsoft.com/office/drawing/2014/main" id="{510D6D6F-E391-4BFD-93BC-2D09B6D10B5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68" name="Oval 67">
          <a:extLst>
            <a:ext uri="{FF2B5EF4-FFF2-40B4-BE49-F238E27FC236}">
              <a16:creationId xmlns:a16="http://schemas.microsoft.com/office/drawing/2014/main" id="{32254D3F-5FE9-47B2-BFD7-30EA0ACD0A7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69" name="Oval 1">
          <a:extLst>
            <a:ext uri="{FF2B5EF4-FFF2-40B4-BE49-F238E27FC236}">
              <a16:creationId xmlns:a16="http://schemas.microsoft.com/office/drawing/2014/main" id="{02381B3A-AA01-4996-BFE6-6DFF96C550A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70" name="Oval 69">
          <a:extLst>
            <a:ext uri="{FF2B5EF4-FFF2-40B4-BE49-F238E27FC236}">
              <a16:creationId xmlns:a16="http://schemas.microsoft.com/office/drawing/2014/main" id="{37A2381E-E35D-4449-A660-74B7E7C8B5D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71" name="Oval 1">
          <a:extLst>
            <a:ext uri="{FF2B5EF4-FFF2-40B4-BE49-F238E27FC236}">
              <a16:creationId xmlns:a16="http://schemas.microsoft.com/office/drawing/2014/main" id="{2A3F47B0-FDF5-44D8-A200-BE4C8006D62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72" name="Oval 71">
          <a:extLst>
            <a:ext uri="{FF2B5EF4-FFF2-40B4-BE49-F238E27FC236}">
              <a16:creationId xmlns:a16="http://schemas.microsoft.com/office/drawing/2014/main" id="{8599CC98-4096-430F-B4EB-8E3F609DE46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73" name="Oval 1">
          <a:extLst>
            <a:ext uri="{FF2B5EF4-FFF2-40B4-BE49-F238E27FC236}">
              <a16:creationId xmlns:a16="http://schemas.microsoft.com/office/drawing/2014/main" id="{8CDF8352-5E60-49CF-B66D-E2F17B6CD06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74" name="Oval 73">
          <a:extLst>
            <a:ext uri="{FF2B5EF4-FFF2-40B4-BE49-F238E27FC236}">
              <a16:creationId xmlns:a16="http://schemas.microsoft.com/office/drawing/2014/main" id="{177B59ED-0025-4355-AF27-9AE4EF3F621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75" name="Oval 1">
          <a:extLst>
            <a:ext uri="{FF2B5EF4-FFF2-40B4-BE49-F238E27FC236}">
              <a16:creationId xmlns:a16="http://schemas.microsoft.com/office/drawing/2014/main" id="{8F4D915A-996D-4CAF-985E-01A338CD8EE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76" name="Oval 75">
          <a:extLst>
            <a:ext uri="{FF2B5EF4-FFF2-40B4-BE49-F238E27FC236}">
              <a16:creationId xmlns:a16="http://schemas.microsoft.com/office/drawing/2014/main" id="{E25EC0E4-A19D-4E75-9669-AFC973DC6E8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77" name="Oval 1">
          <a:extLst>
            <a:ext uri="{FF2B5EF4-FFF2-40B4-BE49-F238E27FC236}">
              <a16:creationId xmlns:a16="http://schemas.microsoft.com/office/drawing/2014/main" id="{D3828E3B-CDAA-4D63-9D8C-83BC0FE4AE9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78" name="Oval 77">
          <a:extLst>
            <a:ext uri="{FF2B5EF4-FFF2-40B4-BE49-F238E27FC236}">
              <a16:creationId xmlns:a16="http://schemas.microsoft.com/office/drawing/2014/main" id="{44877405-AF35-4FEB-858A-299F5786110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79" name="Oval 1">
          <a:extLst>
            <a:ext uri="{FF2B5EF4-FFF2-40B4-BE49-F238E27FC236}">
              <a16:creationId xmlns:a16="http://schemas.microsoft.com/office/drawing/2014/main" id="{E3891908-92FA-4F65-BB9E-EB76B1165CF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80" name="Oval 79">
          <a:extLst>
            <a:ext uri="{FF2B5EF4-FFF2-40B4-BE49-F238E27FC236}">
              <a16:creationId xmlns:a16="http://schemas.microsoft.com/office/drawing/2014/main" id="{6010893A-7B7B-407F-B956-98C6A19D825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81" name="Oval 1">
          <a:extLst>
            <a:ext uri="{FF2B5EF4-FFF2-40B4-BE49-F238E27FC236}">
              <a16:creationId xmlns:a16="http://schemas.microsoft.com/office/drawing/2014/main" id="{D50CA32E-65F6-40A2-87B5-2D98560BA0E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82" name="Oval 81">
          <a:extLst>
            <a:ext uri="{FF2B5EF4-FFF2-40B4-BE49-F238E27FC236}">
              <a16:creationId xmlns:a16="http://schemas.microsoft.com/office/drawing/2014/main" id="{9C399ED7-A055-4201-8D63-189C188433F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83" name="Oval 1">
          <a:extLst>
            <a:ext uri="{FF2B5EF4-FFF2-40B4-BE49-F238E27FC236}">
              <a16:creationId xmlns:a16="http://schemas.microsoft.com/office/drawing/2014/main" id="{56E3AC08-C33B-4D1C-98B7-836575CCB18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84" name="Oval 83">
          <a:extLst>
            <a:ext uri="{FF2B5EF4-FFF2-40B4-BE49-F238E27FC236}">
              <a16:creationId xmlns:a16="http://schemas.microsoft.com/office/drawing/2014/main" id="{9C8625A0-054F-4203-958E-6A3B1FFC4E6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85" name="Oval 1">
          <a:extLst>
            <a:ext uri="{FF2B5EF4-FFF2-40B4-BE49-F238E27FC236}">
              <a16:creationId xmlns:a16="http://schemas.microsoft.com/office/drawing/2014/main" id="{154B223B-61A9-48FF-BA06-137498E86C0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86" name="Oval 85">
          <a:extLst>
            <a:ext uri="{FF2B5EF4-FFF2-40B4-BE49-F238E27FC236}">
              <a16:creationId xmlns:a16="http://schemas.microsoft.com/office/drawing/2014/main" id="{F302C9CE-A1BF-4DED-AA0F-E4330CE6DFA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87" name="Oval 1">
          <a:extLst>
            <a:ext uri="{FF2B5EF4-FFF2-40B4-BE49-F238E27FC236}">
              <a16:creationId xmlns:a16="http://schemas.microsoft.com/office/drawing/2014/main" id="{301EB4D9-EEF2-4B79-AE68-3C28C288113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88" name="Oval 87">
          <a:extLst>
            <a:ext uri="{FF2B5EF4-FFF2-40B4-BE49-F238E27FC236}">
              <a16:creationId xmlns:a16="http://schemas.microsoft.com/office/drawing/2014/main" id="{440C5FC1-DCC3-4A1A-BB88-183227D918E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89" name="Oval 1">
          <a:extLst>
            <a:ext uri="{FF2B5EF4-FFF2-40B4-BE49-F238E27FC236}">
              <a16:creationId xmlns:a16="http://schemas.microsoft.com/office/drawing/2014/main" id="{58203D4D-0594-47F8-AC4D-9859606A8F7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90" name="Oval 89">
          <a:extLst>
            <a:ext uri="{FF2B5EF4-FFF2-40B4-BE49-F238E27FC236}">
              <a16:creationId xmlns:a16="http://schemas.microsoft.com/office/drawing/2014/main" id="{FDF98F4C-55C6-42A4-8B00-5035F8577DF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91" name="Oval 1">
          <a:extLst>
            <a:ext uri="{FF2B5EF4-FFF2-40B4-BE49-F238E27FC236}">
              <a16:creationId xmlns:a16="http://schemas.microsoft.com/office/drawing/2014/main" id="{D9FF2EC6-FF6B-48B9-99E1-4E72B61B2F5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92" name="Oval 91">
          <a:extLst>
            <a:ext uri="{FF2B5EF4-FFF2-40B4-BE49-F238E27FC236}">
              <a16:creationId xmlns:a16="http://schemas.microsoft.com/office/drawing/2014/main" id="{F13B0274-CB18-47E4-A6E9-0AAB3D2D9C5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93" name="Oval 1">
          <a:extLst>
            <a:ext uri="{FF2B5EF4-FFF2-40B4-BE49-F238E27FC236}">
              <a16:creationId xmlns:a16="http://schemas.microsoft.com/office/drawing/2014/main" id="{73F4A392-6F91-4A41-BD90-A76EC123396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94" name="Oval 93">
          <a:extLst>
            <a:ext uri="{FF2B5EF4-FFF2-40B4-BE49-F238E27FC236}">
              <a16:creationId xmlns:a16="http://schemas.microsoft.com/office/drawing/2014/main" id="{4DB42453-5C84-4F9D-915C-6DA33CE504C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95" name="Oval 1">
          <a:extLst>
            <a:ext uri="{FF2B5EF4-FFF2-40B4-BE49-F238E27FC236}">
              <a16:creationId xmlns:a16="http://schemas.microsoft.com/office/drawing/2014/main" id="{569B27CC-8E05-40BB-869C-9C62333D827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96" name="Oval 95">
          <a:extLst>
            <a:ext uri="{FF2B5EF4-FFF2-40B4-BE49-F238E27FC236}">
              <a16:creationId xmlns:a16="http://schemas.microsoft.com/office/drawing/2014/main" id="{8AC50AC7-B091-4455-982A-64E4207DD22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97" name="Oval 1">
          <a:extLst>
            <a:ext uri="{FF2B5EF4-FFF2-40B4-BE49-F238E27FC236}">
              <a16:creationId xmlns:a16="http://schemas.microsoft.com/office/drawing/2014/main" id="{273B7A20-2DB5-4A01-BFB5-440BE82B906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98" name="Oval 97">
          <a:extLst>
            <a:ext uri="{FF2B5EF4-FFF2-40B4-BE49-F238E27FC236}">
              <a16:creationId xmlns:a16="http://schemas.microsoft.com/office/drawing/2014/main" id="{A3443CD3-CA2E-40ED-866E-6BCA1235B07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99" name="Oval 1">
          <a:extLst>
            <a:ext uri="{FF2B5EF4-FFF2-40B4-BE49-F238E27FC236}">
              <a16:creationId xmlns:a16="http://schemas.microsoft.com/office/drawing/2014/main" id="{30901886-0492-4AEE-8823-F459A9493C4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00" name="Oval 99">
          <a:extLst>
            <a:ext uri="{FF2B5EF4-FFF2-40B4-BE49-F238E27FC236}">
              <a16:creationId xmlns:a16="http://schemas.microsoft.com/office/drawing/2014/main" id="{7FDDE5F5-0530-4C12-9F1A-2E72145EEAC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01" name="Oval 1">
          <a:extLst>
            <a:ext uri="{FF2B5EF4-FFF2-40B4-BE49-F238E27FC236}">
              <a16:creationId xmlns:a16="http://schemas.microsoft.com/office/drawing/2014/main" id="{60FE7765-054B-4E91-8946-B8DBCD628D6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02" name="Oval 101">
          <a:extLst>
            <a:ext uri="{FF2B5EF4-FFF2-40B4-BE49-F238E27FC236}">
              <a16:creationId xmlns:a16="http://schemas.microsoft.com/office/drawing/2014/main" id="{0461195E-DD00-43DC-A33E-6DBF40BB459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03" name="Oval 1">
          <a:extLst>
            <a:ext uri="{FF2B5EF4-FFF2-40B4-BE49-F238E27FC236}">
              <a16:creationId xmlns:a16="http://schemas.microsoft.com/office/drawing/2014/main" id="{EE331248-E9FF-4E77-9304-A44FB557FAB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04" name="Oval 103">
          <a:extLst>
            <a:ext uri="{FF2B5EF4-FFF2-40B4-BE49-F238E27FC236}">
              <a16:creationId xmlns:a16="http://schemas.microsoft.com/office/drawing/2014/main" id="{E681F99A-B609-4D22-A8D4-6564AD0A02B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05" name="Oval 1">
          <a:extLst>
            <a:ext uri="{FF2B5EF4-FFF2-40B4-BE49-F238E27FC236}">
              <a16:creationId xmlns:a16="http://schemas.microsoft.com/office/drawing/2014/main" id="{87F686AB-DE14-4CFC-A833-4F022B5444E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06" name="Oval 105">
          <a:extLst>
            <a:ext uri="{FF2B5EF4-FFF2-40B4-BE49-F238E27FC236}">
              <a16:creationId xmlns:a16="http://schemas.microsoft.com/office/drawing/2014/main" id="{797D50E1-A18B-46BB-A39B-AB4ACEFD2FA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07" name="Oval 1">
          <a:extLst>
            <a:ext uri="{FF2B5EF4-FFF2-40B4-BE49-F238E27FC236}">
              <a16:creationId xmlns:a16="http://schemas.microsoft.com/office/drawing/2014/main" id="{DCFDDD7A-1590-4F6A-B0E9-000D4C531964}"/>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08" name="Oval 107">
          <a:extLst>
            <a:ext uri="{FF2B5EF4-FFF2-40B4-BE49-F238E27FC236}">
              <a16:creationId xmlns:a16="http://schemas.microsoft.com/office/drawing/2014/main" id="{7E2E9567-6DE9-471A-8E74-3E3D7025246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09" name="Oval 1">
          <a:extLst>
            <a:ext uri="{FF2B5EF4-FFF2-40B4-BE49-F238E27FC236}">
              <a16:creationId xmlns:a16="http://schemas.microsoft.com/office/drawing/2014/main" id="{8F4E3D9D-606B-42A4-BD99-36F33BD9256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10" name="Oval 109">
          <a:extLst>
            <a:ext uri="{FF2B5EF4-FFF2-40B4-BE49-F238E27FC236}">
              <a16:creationId xmlns:a16="http://schemas.microsoft.com/office/drawing/2014/main" id="{2E0BC70D-C29F-4224-8945-58DB8CFA6A3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11" name="Oval 1">
          <a:extLst>
            <a:ext uri="{FF2B5EF4-FFF2-40B4-BE49-F238E27FC236}">
              <a16:creationId xmlns:a16="http://schemas.microsoft.com/office/drawing/2014/main" id="{5F4E32AC-3E78-4504-84DF-A9C6469015F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12" name="Oval 111">
          <a:extLst>
            <a:ext uri="{FF2B5EF4-FFF2-40B4-BE49-F238E27FC236}">
              <a16:creationId xmlns:a16="http://schemas.microsoft.com/office/drawing/2014/main" id="{A3BF80C3-99AD-436D-A376-FB1F142168B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13" name="Oval 1">
          <a:extLst>
            <a:ext uri="{FF2B5EF4-FFF2-40B4-BE49-F238E27FC236}">
              <a16:creationId xmlns:a16="http://schemas.microsoft.com/office/drawing/2014/main" id="{65345436-25D8-45F7-A455-861E96E479B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114" name="Oval 113">
          <a:extLst>
            <a:ext uri="{FF2B5EF4-FFF2-40B4-BE49-F238E27FC236}">
              <a16:creationId xmlns:a16="http://schemas.microsoft.com/office/drawing/2014/main" id="{541B33ED-1491-4EB5-978D-B077876A097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15" name="Oval 1">
          <a:extLst>
            <a:ext uri="{FF2B5EF4-FFF2-40B4-BE49-F238E27FC236}">
              <a16:creationId xmlns:a16="http://schemas.microsoft.com/office/drawing/2014/main" id="{D6AC4B44-A39C-482B-B0C9-6FF9EBCD990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16" name="Oval 115">
          <a:extLst>
            <a:ext uri="{FF2B5EF4-FFF2-40B4-BE49-F238E27FC236}">
              <a16:creationId xmlns:a16="http://schemas.microsoft.com/office/drawing/2014/main" id="{DE060F4E-C16E-4E63-8754-3EE422F1F55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17" name="Oval 1">
          <a:extLst>
            <a:ext uri="{FF2B5EF4-FFF2-40B4-BE49-F238E27FC236}">
              <a16:creationId xmlns:a16="http://schemas.microsoft.com/office/drawing/2014/main" id="{DF198D45-2F5C-43E6-8AC1-9BE04649E5A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18" name="Oval 117">
          <a:extLst>
            <a:ext uri="{FF2B5EF4-FFF2-40B4-BE49-F238E27FC236}">
              <a16:creationId xmlns:a16="http://schemas.microsoft.com/office/drawing/2014/main" id="{12BD5DB8-8142-46DE-A806-79215B43BB8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19" name="Oval 1">
          <a:extLst>
            <a:ext uri="{FF2B5EF4-FFF2-40B4-BE49-F238E27FC236}">
              <a16:creationId xmlns:a16="http://schemas.microsoft.com/office/drawing/2014/main" id="{C18772BC-C736-49CC-AF9F-F90086C1438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20" name="Oval 119">
          <a:extLst>
            <a:ext uri="{FF2B5EF4-FFF2-40B4-BE49-F238E27FC236}">
              <a16:creationId xmlns:a16="http://schemas.microsoft.com/office/drawing/2014/main" id="{7593FAD3-3C78-45B5-BF7D-0E77AF91E7D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21" name="Oval 1">
          <a:extLst>
            <a:ext uri="{FF2B5EF4-FFF2-40B4-BE49-F238E27FC236}">
              <a16:creationId xmlns:a16="http://schemas.microsoft.com/office/drawing/2014/main" id="{13C60C51-5649-4071-81FA-72E164E41314}"/>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22" name="Oval 121">
          <a:extLst>
            <a:ext uri="{FF2B5EF4-FFF2-40B4-BE49-F238E27FC236}">
              <a16:creationId xmlns:a16="http://schemas.microsoft.com/office/drawing/2014/main" id="{DE0F8CEE-90B2-41B4-B5C5-CF5BD1F62FA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23" name="Oval 1">
          <a:extLst>
            <a:ext uri="{FF2B5EF4-FFF2-40B4-BE49-F238E27FC236}">
              <a16:creationId xmlns:a16="http://schemas.microsoft.com/office/drawing/2014/main" id="{DAD6339B-4B89-40F2-92EE-5BE17E699B1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24" name="Oval 123">
          <a:extLst>
            <a:ext uri="{FF2B5EF4-FFF2-40B4-BE49-F238E27FC236}">
              <a16:creationId xmlns:a16="http://schemas.microsoft.com/office/drawing/2014/main" id="{2EF4A7BB-2EA1-4637-A905-982E25860D7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25" name="Oval 1">
          <a:extLst>
            <a:ext uri="{FF2B5EF4-FFF2-40B4-BE49-F238E27FC236}">
              <a16:creationId xmlns:a16="http://schemas.microsoft.com/office/drawing/2014/main" id="{E8155666-35D2-48AC-B3AF-A470D1D82BD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26" name="Oval 125">
          <a:extLst>
            <a:ext uri="{FF2B5EF4-FFF2-40B4-BE49-F238E27FC236}">
              <a16:creationId xmlns:a16="http://schemas.microsoft.com/office/drawing/2014/main" id="{6F5011C4-D888-4E54-BF7F-4979527C3EA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27" name="Oval 1">
          <a:extLst>
            <a:ext uri="{FF2B5EF4-FFF2-40B4-BE49-F238E27FC236}">
              <a16:creationId xmlns:a16="http://schemas.microsoft.com/office/drawing/2014/main" id="{6A963F55-BB94-4622-BDD7-91252FFAAD8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28" name="Oval 127">
          <a:extLst>
            <a:ext uri="{FF2B5EF4-FFF2-40B4-BE49-F238E27FC236}">
              <a16:creationId xmlns:a16="http://schemas.microsoft.com/office/drawing/2014/main" id="{078323D4-9A69-4B73-8FF2-8C2F0FEF928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29" name="Oval 1">
          <a:extLst>
            <a:ext uri="{FF2B5EF4-FFF2-40B4-BE49-F238E27FC236}">
              <a16:creationId xmlns:a16="http://schemas.microsoft.com/office/drawing/2014/main" id="{093D30E1-347C-421B-BDA3-9B3745B87AB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30" name="Oval 129">
          <a:extLst>
            <a:ext uri="{FF2B5EF4-FFF2-40B4-BE49-F238E27FC236}">
              <a16:creationId xmlns:a16="http://schemas.microsoft.com/office/drawing/2014/main" id="{FE0C2CCC-87A1-4E5B-AB4F-A08E795A64E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31" name="Oval 1">
          <a:extLst>
            <a:ext uri="{FF2B5EF4-FFF2-40B4-BE49-F238E27FC236}">
              <a16:creationId xmlns:a16="http://schemas.microsoft.com/office/drawing/2014/main" id="{7160F5D0-2215-4F0F-855A-F7E5C6AB57F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32" name="Oval 131">
          <a:extLst>
            <a:ext uri="{FF2B5EF4-FFF2-40B4-BE49-F238E27FC236}">
              <a16:creationId xmlns:a16="http://schemas.microsoft.com/office/drawing/2014/main" id="{93227E48-E4D7-4321-834B-9E494CEF5E6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33" name="Oval 1">
          <a:extLst>
            <a:ext uri="{FF2B5EF4-FFF2-40B4-BE49-F238E27FC236}">
              <a16:creationId xmlns:a16="http://schemas.microsoft.com/office/drawing/2014/main" id="{5ED12998-BFE9-47CF-A22A-FD84416EB1D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34" name="Oval 133">
          <a:extLst>
            <a:ext uri="{FF2B5EF4-FFF2-40B4-BE49-F238E27FC236}">
              <a16:creationId xmlns:a16="http://schemas.microsoft.com/office/drawing/2014/main" id="{90F9BD6C-964C-40FD-978E-545B9B30B90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35" name="Oval 1">
          <a:extLst>
            <a:ext uri="{FF2B5EF4-FFF2-40B4-BE49-F238E27FC236}">
              <a16:creationId xmlns:a16="http://schemas.microsoft.com/office/drawing/2014/main" id="{18CAF55D-46D4-41C9-B1BF-8FBCF105AC4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36" name="Oval 135">
          <a:extLst>
            <a:ext uri="{FF2B5EF4-FFF2-40B4-BE49-F238E27FC236}">
              <a16:creationId xmlns:a16="http://schemas.microsoft.com/office/drawing/2014/main" id="{9043010B-AEE2-4411-9804-DBFB32102C3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37" name="Oval 1">
          <a:extLst>
            <a:ext uri="{FF2B5EF4-FFF2-40B4-BE49-F238E27FC236}">
              <a16:creationId xmlns:a16="http://schemas.microsoft.com/office/drawing/2014/main" id="{FC021F85-B47E-496A-84F0-C154CAC8961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138" name="Oval 137">
          <a:extLst>
            <a:ext uri="{FF2B5EF4-FFF2-40B4-BE49-F238E27FC236}">
              <a16:creationId xmlns:a16="http://schemas.microsoft.com/office/drawing/2014/main" id="{6F1F7F30-5843-416F-8439-A684CADA4E3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39" name="Oval 1">
          <a:extLst>
            <a:ext uri="{FF2B5EF4-FFF2-40B4-BE49-F238E27FC236}">
              <a16:creationId xmlns:a16="http://schemas.microsoft.com/office/drawing/2014/main" id="{E052E7A4-D019-4964-9DEB-EC131C81480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40" name="Oval 139">
          <a:extLst>
            <a:ext uri="{FF2B5EF4-FFF2-40B4-BE49-F238E27FC236}">
              <a16:creationId xmlns:a16="http://schemas.microsoft.com/office/drawing/2014/main" id="{DA533113-F876-4F85-9111-F01D33F29AF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41" name="Oval 1">
          <a:extLst>
            <a:ext uri="{FF2B5EF4-FFF2-40B4-BE49-F238E27FC236}">
              <a16:creationId xmlns:a16="http://schemas.microsoft.com/office/drawing/2014/main" id="{71B312FB-B8C7-4F35-9DA6-0C33D441A2A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42" name="Oval 141">
          <a:extLst>
            <a:ext uri="{FF2B5EF4-FFF2-40B4-BE49-F238E27FC236}">
              <a16:creationId xmlns:a16="http://schemas.microsoft.com/office/drawing/2014/main" id="{1DD4044A-AA0D-479E-B80F-314DF59B280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43" name="Oval 1">
          <a:extLst>
            <a:ext uri="{FF2B5EF4-FFF2-40B4-BE49-F238E27FC236}">
              <a16:creationId xmlns:a16="http://schemas.microsoft.com/office/drawing/2014/main" id="{69933CF4-B7B8-43DA-9FE3-2CB94F9FE4B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44" name="Oval 143">
          <a:extLst>
            <a:ext uri="{FF2B5EF4-FFF2-40B4-BE49-F238E27FC236}">
              <a16:creationId xmlns:a16="http://schemas.microsoft.com/office/drawing/2014/main" id="{B377785A-E883-491A-B9C2-2840DEABE8A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45" name="Oval 1">
          <a:extLst>
            <a:ext uri="{FF2B5EF4-FFF2-40B4-BE49-F238E27FC236}">
              <a16:creationId xmlns:a16="http://schemas.microsoft.com/office/drawing/2014/main" id="{D86AD6E7-1AFE-4885-A9E3-461B5C0F634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46" name="Oval 145">
          <a:extLst>
            <a:ext uri="{FF2B5EF4-FFF2-40B4-BE49-F238E27FC236}">
              <a16:creationId xmlns:a16="http://schemas.microsoft.com/office/drawing/2014/main" id="{F3B12733-ECEA-461A-B88D-CB4D319AB6F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47" name="Oval 1">
          <a:extLst>
            <a:ext uri="{FF2B5EF4-FFF2-40B4-BE49-F238E27FC236}">
              <a16:creationId xmlns:a16="http://schemas.microsoft.com/office/drawing/2014/main" id="{5D3300E0-03F6-4EDC-AD28-F78E441DE18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48" name="Oval 147">
          <a:extLst>
            <a:ext uri="{FF2B5EF4-FFF2-40B4-BE49-F238E27FC236}">
              <a16:creationId xmlns:a16="http://schemas.microsoft.com/office/drawing/2014/main" id="{01F5542B-F35F-40B4-AB45-3F91FB95B08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49" name="Oval 1">
          <a:extLst>
            <a:ext uri="{FF2B5EF4-FFF2-40B4-BE49-F238E27FC236}">
              <a16:creationId xmlns:a16="http://schemas.microsoft.com/office/drawing/2014/main" id="{478A9039-486E-44E0-BD09-682963F1769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50" name="Oval 149">
          <a:extLst>
            <a:ext uri="{FF2B5EF4-FFF2-40B4-BE49-F238E27FC236}">
              <a16:creationId xmlns:a16="http://schemas.microsoft.com/office/drawing/2014/main" id="{754173D0-875C-43CB-A1BE-08596560B3F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51" name="Oval 1">
          <a:extLst>
            <a:ext uri="{FF2B5EF4-FFF2-40B4-BE49-F238E27FC236}">
              <a16:creationId xmlns:a16="http://schemas.microsoft.com/office/drawing/2014/main" id="{02B9A059-562A-44F5-9B30-36B2AC90A9F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52" name="Oval 151">
          <a:extLst>
            <a:ext uri="{FF2B5EF4-FFF2-40B4-BE49-F238E27FC236}">
              <a16:creationId xmlns:a16="http://schemas.microsoft.com/office/drawing/2014/main" id="{63F39A6A-3C38-4677-9406-DAA3B7F9EC4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53" name="Oval 1">
          <a:extLst>
            <a:ext uri="{FF2B5EF4-FFF2-40B4-BE49-F238E27FC236}">
              <a16:creationId xmlns:a16="http://schemas.microsoft.com/office/drawing/2014/main" id="{2931546C-834C-42BB-8162-3BB1D389C1A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54" name="Oval 153">
          <a:extLst>
            <a:ext uri="{FF2B5EF4-FFF2-40B4-BE49-F238E27FC236}">
              <a16:creationId xmlns:a16="http://schemas.microsoft.com/office/drawing/2014/main" id="{EA43619C-CD64-4176-A62D-B3FF84E9088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55" name="Oval 1">
          <a:extLst>
            <a:ext uri="{FF2B5EF4-FFF2-40B4-BE49-F238E27FC236}">
              <a16:creationId xmlns:a16="http://schemas.microsoft.com/office/drawing/2014/main" id="{11A1D809-FC2D-4B0A-B4CB-F3F2AE5C749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56" name="Oval 155">
          <a:extLst>
            <a:ext uri="{FF2B5EF4-FFF2-40B4-BE49-F238E27FC236}">
              <a16:creationId xmlns:a16="http://schemas.microsoft.com/office/drawing/2014/main" id="{64D0D36C-7D23-4B09-B929-6CC6FC284EF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57" name="Oval 1">
          <a:extLst>
            <a:ext uri="{FF2B5EF4-FFF2-40B4-BE49-F238E27FC236}">
              <a16:creationId xmlns:a16="http://schemas.microsoft.com/office/drawing/2014/main" id="{503CC334-01CC-4204-B011-4F8B5591C14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58" name="Oval 157">
          <a:extLst>
            <a:ext uri="{FF2B5EF4-FFF2-40B4-BE49-F238E27FC236}">
              <a16:creationId xmlns:a16="http://schemas.microsoft.com/office/drawing/2014/main" id="{4BDCABE9-7FA7-4C26-BAFA-9D177F56055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59" name="Oval 1">
          <a:extLst>
            <a:ext uri="{FF2B5EF4-FFF2-40B4-BE49-F238E27FC236}">
              <a16:creationId xmlns:a16="http://schemas.microsoft.com/office/drawing/2014/main" id="{91AF0A54-E026-47B1-9113-580EE0E9782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60" name="Oval 159">
          <a:extLst>
            <a:ext uri="{FF2B5EF4-FFF2-40B4-BE49-F238E27FC236}">
              <a16:creationId xmlns:a16="http://schemas.microsoft.com/office/drawing/2014/main" id="{863942CC-8AE7-4AA8-BEA8-24FB9F0DF20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61" name="Oval 1">
          <a:extLst>
            <a:ext uri="{FF2B5EF4-FFF2-40B4-BE49-F238E27FC236}">
              <a16:creationId xmlns:a16="http://schemas.microsoft.com/office/drawing/2014/main" id="{C524F595-5B03-40ED-97B4-933C1A95CC7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62" name="Oval 161">
          <a:extLst>
            <a:ext uri="{FF2B5EF4-FFF2-40B4-BE49-F238E27FC236}">
              <a16:creationId xmlns:a16="http://schemas.microsoft.com/office/drawing/2014/main" id="{1F87FEB6-9C1E-46ED-B62F-99E9BC4EB3E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63" name="Oval 1">
          <a:extLst>
            <a:ext uri="{FF2B5EF4-FFF2-40B4-BE49-F238E27FC236}">
              <a16:creationId xmlns:a16="http://schemas.microsoft.com/office/drawing/2014/main" id="{0D610EAF-61A2-423A-8B31-712E2836329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64" name="Oval 163">
          <a:extLst>
            <a:ext uri="{FF2B5EF4-FFF2-40B4-BE49-F238E27FC236}">
              <a16:creationId xmlns:a16="http://schemas.microsoft.com/office/drawing/2014/main" id="{8B21D3DE-3141-47C8-A9AC-9820DC57600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65" name="Oval 1">
          <a:extLst>
            <a:ext uri="{FF2B5EF4-FFF2-40B4-BE49-F238E27FC236}">
              <a16:creationId xmlns:a16="http://schemas.microsoft.com/office/drawing/2014/main" id="{1CB4EF46-F64D-4823-848E-3D3BFBABF89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66" name="Oval 165">
          <a:extLst>
            <a:ext uri="{FF2B5EF4-FFF2-40B4-BE49-F238E27FC236}">
              <a16:creationId xmlns:a16="http://schemas.microsoft.com/office/drawing/2014/main" id="{35C37680-BFCC-4C2E-9415-8AE9F202BC7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67" name="Oval 1">
          <a:extLst>
            <a:ext uri="{FF2B5EF4-FFF2-40B4-BE49-F238E27FC236}">
              <a16:creationId xmlns:a16="http://schemas.microsoft.com/office/drawing/2014/main" id="{7BCEDBC9-E08C-47EC-9FC0-911A8487A77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68" name="Oval 167">
          <a:extLst>
            <a:ext uri="{FF2B5EF4-FFF2-40B4-BE49-F238E27FC236}">
              <a16:creationId xmlns:a16="http://schemas.microsoft.com/office/drawing/2014/main" id="{C2E4E61F-BF03-46E8-A3BA-A0CB53F5D1D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69" name="Oval 1">
          <a:extLst>
            <a:ext uri="{FF2B5EF4-FFF2-40B4-BE49-F238E27FC236}">
              <a16:creationId xmlns:a16="http://schemas.microsoft.com/office/drawing/2014/main" id="{CFC457BF-04EF-4889-A70A-2271EDC5E36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70" name="Oval 169">
          <a:extLst>
            <a:ext uri="{FF2B5EF4-FFF2-40B4-BE49-F238E27FC236}">
              <a16:creationId xmlns:a16="http://schemas.microsoft.com/office/drawing/2014/main" id="{0AF7212B-0C5E-4F50-8C5D-8CD86E24CEF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71" name="Oval 1">
          <a:extLst>
            <a:ext uri="{FF2B5EF4-FFF2-40B4-BE49-F238E27FC236}">
              <a16:creationId xmlns:a16="http://schemas.microsoft.com/office/drawing/2014/main" id="{84FD258E-9C1F-4644-942C-F28EC02C557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72" name="Oval 171">
          <a:extLst>
            <a:ext uri="{FF2B5EF4-FFF2-40B4-BE49-F238E27FC236}">
              <a16:creationId xmlns:a16="http://schemas.microsoft.com/office/drawing/2014/main" id="{6030E1E5-EA86-4002-8BA1-8BDB51BC41B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73" name="Oval 1">
          <a:extLst>
            <a:ext uri="{FF2B5EF4-FFF2-40B4-BE49-F238E27FC236}">
              <a16:creationId xmlns:a16="http://schemas.microsoft.com/office/drawing/2014/main" id="{A9F253D5-C9D0-44D9-9270-905A623CC6D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74" name="Oval 173">
          <a:extLst>
            <a:ext uri="{FF2B5EF4-FFF2-40B4-BE49-F238E27FC236}">
              <a16:creationId xmlns:a16="http://schemas.microsoft.com/office/drawing/2014/main" id="{3F8C5F29-D878-47CA-BB2E-914C3B34492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75" name="Oval 1">
          <a:extLst>
            <a:ext uri="{FF2B5EF4-FFF2-40B4-BE49-F238E27FC236}">
              <a16:creationId xmlns:a16="http://schemas.microsoft.com/office/drawing/2014/main" id="{FEFB26A1-7031-403A-90EE-2081FA55336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76" name="Oval 175">
          <a:extLst>
            <a:ext uri="{FF2B5EF4-FFF2-40B4-BE49-F238E27FC236}">
              <a16:creationId xmlns:a16="http://schemas.microsoft.com/office/drawing/2014/main" id="{01229725-5375-435D-8F72-D8092F0ECA8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77" name="Oval 1">
          <a:extLst>
            <a:ext uri="{FF2B5EF4-FFF2-40B4-BE49-F238E27FC236}">
              <a16:creationId xmlns:a16="http://schemas.microsoft.com/office/drawing/2014/main" id="{0D861957-5B26-41FF-BA3B-0C7EDBA7EDA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78" name="Oval 177">
          <a:extLst>
            <a:ext uri="{FF2B5EF4-FFF2-40B4-BE49-F238E27FC236}">
              <a16:creationId xmlns:a16="http://schemas.microsoft.com/office/drawing/2014/main" id="{E72C63CF-DF80-4144-9B54-BDA068048CF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79" name="Oval 1">
          <a:extLst>
            <a:ext uri="{FF2B5EF4-FFF2-40B4-BE49-F238E27FC236}">
              <a16:creationId xmlns:a16="http://schemas.microsoft.com/office/drawing/2014/main" id="{53970C07-A26E-4B51-A7FE-CFE15D774AB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80" name="Oval 179">
          <a:extLst>
            <a:ext uri="{FF2B5EF4-FFF2-40B4-BE49-F238E27FC236}">
              <a16:creationId xmlns:a16="http://schemas.microsoft.com/office/drawing/2014/main" id="{974680C6-6DED-4BCB-A692-1CFE501C032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81" name="Oval 1">
          <a:extLst>
            <a:ext uri="{FF2B5EF4-FFF2-40B4-BE49-F238E27FC236}">
              <a16:creationId xmlns:a16="http://schemas.microsoft.com/office/drawing/2014/main" id="{4C24A68E-3F91-4799-A149-B803D29C5FA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82" name="Oval 181">
          <a:extLst>
            <a:ext uri="{FF2B5EF4-FFF2-40B4-BE49-F238E27FC236}">
              <a16:creationId xmlns:a16="http://schemas.microsoft.com/office/drawing/2014/main" id="{037C32FC-49AF-424D-B2C3-B636D0F320C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83" name="Oval 1">
          <a:extLst>
            <a:ext uri="{FF2B5EF4-FFF2-40B4-BE49-F238E27FC236}">
              <a16:creationId xmlns:a16="http://schemas.microsoft.com/office/drawing/2014/main" id="{2E9FF74B-9D39-4F41-8785-E7F092A2D22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84" name="Oval 183">
          <a:extLst>
            <a:ext uri="{FF2B5EF4-FFF2-40B4-BE49-F238E27FC236}">
              <a16:creationId xmlns:a16="http://schemas.microsoft.com/office/drawing/2014/main" id="{9094E656-1512-4C3B-B84D-4D5E658110E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85" name="Oval 1">
          <a:extLst>
            <a:ext uri="{FF2B5EF4-FFF2-40B4-BE49-F238E27FC236}">
              <a16:creationId xmlns:a16="http://schemas.microsoft.com/office/drawing/2014/main" id="{75B42724-F87C-4745-A637-45B496FB9BD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26</xdr:row>
      <xdr:rowOff>133350</xdr:rowOff>
    </xdr:from>
    <xdr:to>
      <xdr:col>5</xdr:col>
      <xdr:colOff>990600</xdr:colOff>
      <xdr:row>26</xdr:row>
      <xdr:rowOff>133350</xdr:rowOff>
    </xdr:to>
    <xdr:sp macro="" textlink="">
      <xdr:nvSpPr>
        <xdr:cNvPr id="186" name="Oval 185">
          <a:extLst>
            <a:ext uri="{FF2B5EF4-FFF2-40B4-BE49-F238E27FC236}">
              <a16:creationId xmlns:a16="http://schemas.microsoft.com/office/drawing/2014/main" id="{9EBA319B-708B-4572-9F12-E8FA678B79A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87" name="Oval 1">
          <a:extLst>
            <a:ext uri="{FF2B5EF4-FFF2-40B4-BE49-F238E27FC236}">
              <a16:creationId xmlns:a16="http://schemas.microsoft.com/office/drawing/2014/main" id="{098C8697-BD04-45D3-ACF4-00F17241AE6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88" name="Oval 187">
          <a:extLst>
            <a:ext uri="{FF2B5EF4-FFF2-40B4-BE49-F238E27FC236}">
              <a16:creationId xmlns:a16="http://schemas.microsoft.com/office/drawing/2014/main" id="{9F66C783-753B-4171-A58A-4981D13CE6C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89" name="Oval 1">
          <a:extLst>
            <a:ext uri="{FF2B5EF4-FFF2-40B4-BE49-F238E27FC236}">
              <a16:creationId xmlns:a16="http://schemas.microsoft.com/office/drawing/2014/main" id="{7E4747F8-396E-4D99-94DD-C5E521F5B5E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90" name="Oval 189">
          <a:extLst>
            <a:ext uri="{FF2B5EF4-FFF2-40B4-BE49-F238E27FC236}">
              <a16:creationId xmlns:a16="http://schemas.microsoft.com/office/drawing/2014/main" id="{72E64B5D-FD2A-495B-9644-D1A42B89C52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91" name="Oval 1">
          <a:extLst>
            <a:ext uri="{FF2B5EF4-FFF2-40B4-BE49-F238E27FC236}">
              <a16:creationId xmlns:a16="http://schemas.microsoft.com/office/drawing/2014/main" id="{7EEA368C-2D23-4D6E-AA9E-A7BF5A2DEAF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92" name="Oval 191">
          <a:extLst>
            <a:ext uri="{FF2B5EF4-FFF2-40B4-BE49-F238E27FC236}">
              <a16:creationId xmlns:a16="http://schemas.microsoft.com/office/drawing/2014/main" id="{F483F944-8B26-4A39-851B-408D3D57F21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93" name="Oval 1">
          <a:extLst>
            <a:ext uri="{FF2B5EF4-FFF2-40B4-BE49-F238E27FC236}">
              <a16:creationId xmlns:a16="http://schemas.microsoft.com/office/drawing/2014/main" id="{B221DFCC-BB53-42EF-8D2E-CB131218FEE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94" name="Oval 193">
          <a:extLst>
            <a:ext uri="{FF2B5EF4-FFF2-40B4-BE49-F238E27FC236}">
              <a16:creationId xmlns:a16="http://schemas.microsoft.com/office/drawing/2014/main" id="{35FB832B-CB4E-4EDA-98B8-BF4713363E2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95" name="Oval 1">
          <a:extLst>
            <a:ext uri="{FF2B5EF4-FFF2-40B4-BE49-F238E27FC236}">
              <a16:creationId xmlns:a16="http://schemas.microsoft.com/office/drawing/2014/main" id="{3A21BA26-1FEE-452E-8EC6-6A793204788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96" name="Oval 195">
          <a:extLst>
            <a:ext uri="{FF2B5EF4-FFF2-40B4-BE49-F238E27FC236}">
              <a16:creationId xmlns:a16="http://schemas.microsoft.com/office/drawing/2014/main" id="{FD930B85-ED16-487B-BE56-1DB1F58AC04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97" name="Oval 1">
          <a:extLst>
            <a:ext uri="{FF2B5EF4-FFF2-40B4-BE49-F238E27FC236}">
              <a16:creationId xmlns:a16="http://schemas.microsoft.com/office/drawing/2014/main" id="{EAE88546-68F0-4047-AE3C-1E966D442CC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98" name="Oval 197">
          <a:extLst>
            <a:ext uri="{FF2B5EF4-FFF2-40B4-BE49-F238E27FC236}">
              <a16:creationId xmlns:a16="http://schemas.microsoft.com/office/drawing/2014/main" id="{ED697ADA-9F4A-416B-B22D-D1B30A42E0E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199" name="Oval 1">
          <a:extLst>
            <a:ext uri="{FF2B5EF4-FFF2-40B4-BE49-F238E27FC236}">
              <a16:creationId xmlns:a16="http://schemas.microsoft.com/office/drawing/2014/main" id="{73B69274-919D-4ECD-B711-32D83C151E2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00" name="Oval 199">
          <a:extLst>
            <a:ext uri="{FF2B5EF4-FFF2-40B4-BE49-F238E27FC236}">
              <a16:creationId xmlns:a16="http://schemas.microsoft.com/office/drawing/2014/main" id="{2AD2E2E8-5160-4A51-815C-C0EE1138258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01" name="Oval 1">
          <a:extLst>
            <a:ext uri="{FF2B5EF4-FFF2-40B4-BE49-F238E27FC236}">
              <a16:creationId xmlns:a16="http://schemas.microsoft.com/office/drawing/2014/main" id="{EDD98BAD-AB86-46A6-82C4-C49041295E3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02" name="Oval 201">
          <a:extLst>
            <a:ext uri="{FF2B5EF4-FFF2-40B4-BE49-F238E27FC236}">
              <a16:creationId xmlns:a16="http://schemas.microsoft.com/office/drawing/2014/main" id="{CF19ED69-BF0B-4B7A-A81B-5C9537A52B5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03" name="Oval 1">
          <a:extLst>
            <a:ext uri="{FF2B5EF4-FFF2-40B4-BE49-F238E27FC236}">
              <a16:creationId xmlns:a16="http://schemas.microsoft.com/office/drawing/2014/main" id="{995643AA-49C2-4411-925C-BEDF09173A2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04" name="Oval 203">
          <a:extLst>
            <a:ext uri="{FF2B5EF4-FFF2-40B4-BE49-F238E27FC236}">
              <a16:creationId xmlns:a16="http://schemas.microsoft.com/office/drawing/2014/main" id="{996FF620-31B0-49C3-885E-AAE5DE6FFBA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05" name="Oval 1">
          <a:extLst>
            <a:ext uri="{FF2B5EF4-FFF2-40B4-BE49-F238E27FC236}">
              <a16:creationId xmlns:a16="http://schemas.microsoft.com/office/drawing/2014/main" id="{E1E5C302-0BCE-4A25-85CD-5281C590DCB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06" name="Oval 205">
          <a:extLst>
            <a:ext uri="{FF2B5EF4-FFF2-40B4-BE49-F238E27FC236}">
              <a16:creationId xmlns:a16="http://schemas.microsoft.com/office/drawing/2014/main" id="{17B61385-2935-49CC-B601-188DCAA6AF9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07" name="Oval 1">
          <a:extLst>
            <a:ext uri="{FF2B5EF4-FFF2-40B4-BE49-F238E27FC236}">
              <a16:creationId xmlns:a16="http://schemas.microsoft.com/office/drawing/2014/main" id="{B47C410D-D677-4083-9926-B473185F295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08" name="Oval 207">
          <a:extLst>
            <a:ext uri="{FF2B5EF4-FFF2-40B4-BE49-F238E27FC236}">
              <a16:creationId xmlns:a16="http://schemas.microsoft.com/office/drawing/2014/main" id="{350A3E04-5499-4BD0-87ED-43E76282297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09" name="Oval 1">
          <a:extLst>
            <a:ext uri="{FF2B5EF4-FFF2-40B4-BE49-F238E27FC236}">
              <a16:creationId xmlns:a16="http://schemas.microsoft.com/office/drawing/2014/main" id="{A14B2B26-3FAB-40DB-9777-F5AF86860374}"/>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10" name="Oval 209">
          <a:extLst>
            <a:ext uri="{FF2B5EF4-FFF2-40B4-BE49-F238E27FC236}">
              <a16:creationId xmlns:a16="http://schemas.microsoft.com/office/drawing/2014/main" id="{815F65BC-D33A-4052-9893-FF5BA40F449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11" name="Oval 1">
          <a:extLst>
            <a:ext uri="{FF2B5EF4-FFF2-40B4-BE49-F238E27FC236}">
              <a16:creationId xmlns:a16="http://schemas.microsoft.com/office/drawing/2014/main" id="{FF61E508-39AB-4F06-AA63-E10AF740416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12" name="Oval 211">
          <a:extLst>
            <a:ext uri="{FF2B5EF4-FFF2-40B4-BE49-F238E27FC236}">
              <a16:creationId xmlns:a16="http://schemas.microsoft.com/office/drawing/2014/main" id="{172059B1-2A3E-4AB4-A860-25DCD19A22F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13" name="Oval 1">
          <a:extLst>
            <a:ext uri="{FF2B5EF4-FFF2-40B4-BE49-F238E27FC236}">
              <a16:creationId xmlns:a16="http://schemas.microsoft.com/office/drawing/2014/main" id="{52B0EB01-56CE-4C5D-8860-C39107C7DEF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14" name="Oval 213">
          <a:extLst>
            <a:ext uri="{FF2B5EF4-FFF2-40B4-BE49-F238E27FC236}">
              <a16:creationId xmlns:a16="http://schemas.microsoft.com/office/drawing/2014/main" id="{DEE0441E-4900-4915-80AD-FEB519E320E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15" name="Oval 1">
          <a:extLst>
            <a:ext uri="{FF2B5EF4-FFF2-40B4-BE49-F238E27FC236}">
              <a16:creationId xmlns:a16="http://schemas.microsoft.com/office/drawing/2014/main" id="{E347EED7-935D-4F5E-9DDB-039CEABED14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16" name="Oval 215">
          <a:extLst>
            <a:ext uri="{FF2B5EF4-FFF2-40B4-BE49-F238E27FC236}">
              <a16:creationId xmlns:a16="http://schemas.microsoft.com/office/drawing/2014/main" id="{3B50210C-6010-45D6-9B12-851A7467D01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17" name="Oval 1">
          <a:extLst>
            <a:ext uri="{FF2B5EF4-FFF2-40B4-BE49-F238E27FC236}">
              <a16:creationId xmlns:a16="http://schemas.microsoft.com/office/drawing/2014/main" id="{836FC61D-E2BA-446E-BC6F-702D16FBB68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18" name="Oval 217">
          <a:extLst>
            <a:ext uri="{FF2B5EF4-FFF2-40B4-BE49-F238E27FC236}">
              <a16:creationId xmlns:a16="http://schemas.microsoft.com/office/drawing/2014/main" id="{12E7385C-CE10-4CD8-ADFF-8F20BA56E2A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19" name="Oval 1">
          <a:extLst>
            <a:ext uri="{FF2B5EF4-FFF2-40B4-BE49-F238E27FC236}">
              <a16:creationId xmlns:a16="http://schemas.microsoft.com/office/drawing/2014/main" id="{F04CE0B2-3228-4020-B42F-8CF49C74083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20" name="Oval 219">
          <a:extLst>
            <a:ext uri="{FF2B5EF4-FFF2-40B4-BE49-F238E27FC236}">
              <a16:creationId xmlns:a16="http://schemas.microsoft.com/office/drawing/2014/main" id="{1D60217D-65DF-4CE1-A1E0-FEFE1986FEC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21" name="Oval 1">
          <a:extLst>
            <a:ext uri="{FF2B5EF4-FFF2-40B4-BE49-F238E27FC236}">
              <a16:creationId xmlns:a16="http://schemas.microsoft.com/office/drawing/2014/main" id="{21CC1D8E-487D-47C9-8A78-9A8C36E75DB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22" name="Oval 221">
          <a:extLst>
            <a:ext uri="{FF2B5EF4-FFF2-40B4-BE49-F238E27FC236}">
              <a16:creationId xmlns:a16="http://schemas.microsoft.com/office/drawing/2014/main" id="{62A157B9-6AFE-45E7-8A85-5B9953CAA19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23" name="Oval 1">
          <a:extLst>
            <a:ext uri="{FF2B5EF4-FFF2-40B4-BE49-F238E27FC236}">
              <a16:creationId xmlns:a16="http://schemas.microsoft.com/office/drawing/2014/main" id="{E0EE02E8-072B-4982-8426-6275063FC5C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24" name="Oval 223">
          <a:extLst>
            <a:ext uri="{FF2B5EF4-FFF2-40B4-BE49-F238E27FC236}">
              <a16:creationId xmlns:a16="http://schemas.microsoft.com/office/drawing/2014/main" id="{B7A06AE1-0491-4F50-9EFD-5FDE7856954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25" name="Oval 1">
          <a:extLst>
            <a:ext uri="{FF2B5EF4-FFF2-40B4-BE49-F238E27FC236}">
              <a16:creationId xmlns:a16="http://schemas.microsoft.com/office/drawing/2014/main" id="{0450AB53-46E9-4E44-A107-15D4B05C0DF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26" name="Oval 225">
          <a:extLst>
            <a:ext uri="{FF2B5EF4-FFF2-40B4-BE49-F238E27FC236}">
              <a16:creationId xmlns:a16="http://schemas.microsoft.com/office/drawing/2014/main" id="{8907C51D-97BC-42D6-84E2-8271B31346C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27" name="Oval 1">
          <a:extLst>
            <a:ext uri="{FF2B5EF4-FFF2-40B4-BE49-F238E27FC236}">
              <a16:creationId xmlns:a16="http://schemas.microsoft.com/office/drawing/2014/main" id="{A2F95586-D859-4161-A292-933B35E1EA0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28" name="Oval 227">
          <a:extLst>
            <a:ext uri="{FF2B5EF4-FFF2-40B4-BE49-F238E27FC236}">
              <a16:creationId xmlns:a16="http://schemas.microsoft.com/office/drawing/2014/main" id="{3CB7A363-B5B9-4460-B89E-63E27BCA20E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29" name="Oval 1">
          <a:extLst>
            <a:ext uri="{FF2B5EF4-FFF2-40B4-BE49-F238E27FC236}">
              <a16:creationId xmlns:a16="http://schemas.microsoft.com/office/drawing/2014/main" id="{E5A94352-3E6A-4788-B5EB-87595C2E6A9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30" name="Oval 229">
          <a:extLst>
            <a:ext uri="{FF2B5EF4-FFF2-40B4-BE49-F238E27FC236}">
              <a16:creationId xmlns:a16="http://schemas.microsoft.com/office/drawing/2014/main" id="{4A553C3C-92F7-4150-A69D-4DBCC382205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31" name="Oval 1">
          <a:extLst>
            <a:ext uri="{FF2B5EF4-FFF2-40B4-BE49-F238E27FC236}">
              <a16:creationId xmlns:a16="http://schemas.microsoft.com/office/drawing/2014/main" id="{3A2AF9EA-EF09-4480-AF5A-5E69E1269EC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32" name="Oval 231">
          <a:extLst>
            <a:ext uri="{FF2B5EF4-FFF2-40B4-BE49-F238E27FC236}">
              <a16:creationId xmlns:a16="http://schemas.microsoft.com/office/drawing/2014/main" id="{5E4264AE-5C90-421F-BD96-93F68307216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33" name="Oval 1">
          <a:extLst>
            <a:ext uri="{FF2B5EF4-FFF2-40B4-BE49-F238E27FC236}">
              <a16:creationId xmlns:a16="http://schemas.microsoft.com/office/drawing/2014/main" id="{0610E62F-4BD6-4AA5-BEA1-3EA8CD504E4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234" name="Oval 233">
          <a:extLst>
            <a:ext uri="{FF2B5EF4-FFF2-40B4-BE49-F238E27FC236}">
              <a16:creationId xmlns:a16="http://schemas.microsoft.com/office/drawing/2014/main" id="{FBF5CB1B-693C-43A2-AE88-AB3B02DC6E6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35" name="Oval 1">
          <a:extLst>
            <a:ext uri="{FF2B5EF4-FFF2-40B4-BE49-F238E27FC236}">
              <a16:creationId xmlns:a16="http://schemas.microsoft.com/office/drawing/2014/main" id="{E8CE71E3-E25F-4E13-A5C3-97476EE04F0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36" name="Oval 235">
          <a:extLst>
            <a:ext uri="{FF2B5EF4-FFF2-40B4-BE49-F238E27FC236}">
              <a16:creationId xmlns:a16="http://schemas.microsoft.com/office/drawing/2014/main" id="{41F72641-E081-4990-8C82-EEE248535EB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37" name="Oval 1">
          <a:extLst>
            <a:ext uri="{FF2B5EF4-FFF2-40B4-BE49-F238E27FC236}">
              <a16:creationId xmlns:a16="http://schemas.microsoft.com/office/drawing/2014/main" id="{C09FF924-9071-451A-94AB-F8D80B15279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38" name="Oval 237">
          <a:extLst>
            <a:ext uri="{FF2B5EF4-FFF2-40B4-BE49-F238E27FC236}">
              <a16:creationId xmlns:a16="http://schemas.microsoft.com/office/drawing/2014/main" id="{93F1254D-895D-48DA-9893-F4F5FDF966F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39" name="Oval 1">
          <a:extLst>
            <a:ext uri="{FF2B5EF4-FFF2-40B4-BE49-F238E27FC236}">
              <a16:creationId xmlns:a16="http://schemas.microsoft.com/office/drawing/2014/main" id="{D11F2AE0-163C-4205-AEB4-089DDE610B1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40" name="Oval 239">
          <a:extLst>
            <a:ext uri="{FF2B5EF4-FFF2-40B4-BE49-F238E27FC236}">
              <a16:creationId xmlns:a16="http://schemas.microsoft.com/office/drawing/2014/main" id="{9508CA73-A677-46E2-9F9B-86BC9CC7053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41" name="Oval 1">
          <a:extLst>
            <a:ext uri="{FF2B5EF4-FFF2-40B4-BE49-F238E27FC236}">
              <a16:creationId xmlns:a16="http://schemas.microsoft.com/office/drawing/2014/main" id="{572E6260-972F-455F-BB99-D310BD848BD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42" name="Oval 241">
          <a:extLst>
            <a:ext uri="{FF2B5EF4-FFF2-40B4-BE49-F238E27FC236}">
              <a16:creationId xmlns:a16="http://schemas.microsoft.com/office/drawing/2014/main" id="{E66399ED-2BA2-4001-A9D9-B761A102FAC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43" name="Oval 1">
          <a:extLst>
            <a:ext uri="{FF2B5EF4-FFF2-40B4-BE49-F238E27FC236}">
              <a16:creationId xmlns:a16="http://schemas.microsoft.com/office/drawing/2014/main" id="{03CA4CB5-E604-4A90-AA22-97FD4FA780F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44" name="Oval 243">
          <a:extLst>
            <a:ext uri="{FF2B5EF4-FFF2-40B4-BE49-F238E27FC236}">
              <a16:creationId xmlns:a16="http://schemas.microsoft.com/office/drawing/2014/main" id="{DEFDF362-A637-4381-A1A6-C3B6EE48E30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45" name="Oval 1">
          <a:extLst>
            <a:ext uri="{FF2B5EF4-FFF2-40B4-BE49-F238E27FC236}">
              <a16:creationId xmlns:a16="http://schemas.microsoft.com/office/drawing/2014/main" id="{9B96B7BE-CC4E-4043-BA44-FF59311903E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46" name="Oval 245">
          <a:extLst>
            <a:ext uri="{FF2B5EF4-FFF2-40B4-BE49-F238E27FC236}">
              <a16:creationId xmlns:a16="http://schemas.microsoft.com/office/drawing/2014/main" id="{8A917C6C-09BB-4634-AF09-4370A8DD528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47" name="Oval 1">
          <a:extLst>
            <a:ext uri="{FF2B5EF4-FFF2-40B4-BE49-F238E27FC236}">
              <a16:creationId xmlns:a16="http://schemas.microsoft.com/office/drawing/2014/main" id="{1A463069-F0B7-4D67-A4A9-D67107D9BBF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48" name="Oval 247">
          <a:extLst>
            <a:ext uri="{FF2B5EF4-FFF2-40B4-BE49-F238E27FC236}">
              <a16:creationId xmlns:a16="http://schemas.microsoft.com/office/drawing/2014/main" id="{8DA3C9AF-CE32-4278-A629-B8B1D544155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49" name="Oval 1">
          <a:extLst>
            <a:ext uri="{FF2B5EF4-FFF2-40B4-BE49-F238E27FC236}">
              <a16:creationId xmlns:a16="http://schemas.microsoft.com/office/drawing/2014/main" id="{EDA4D50E-826C-4BE0-9D03-E905F899EA04}"/>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50" name="Oval 249">
          <a:extLst>
            <a:ext uri="{FF2B5EF4-FFF2-40B4-BE49-F238E27FC236}">
              <a16:creationId xmlns:a16="http://schemas.microsoft.com/office/drawing/2014/main" id="{140B3DE8-5FF4-47E4-8509-830304ADC02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51" name="Oval 1">
          <a:extLst>
            <a:ext uri="{FF2B5EF4-FFF2-40B4-BE49-F238E27FC236}">
              <a16:creationId xmlns:a16="http://schemas.microsoft.com/office/drawing/2014/main" id="{4CA0166E-4EED-43A7-894A-A027F0829A7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52" name="Oval 251">
          <a:extLst>
            <a:ext uri="{FF2B5EF4-FFF2-40B4-BE49-F238E27FC236}">
              <a16:creationId xmlns:a16="http://schemas.microsoft.com/office/drawing/2014/main" id="{F693CF08-1355-493E-AC04-FADA3EC0DC7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53" name="Oval 1">
          <a:extLst>
            <a:ext uri="{FF2B5EF4-FFF2-40B4-BE49-F238E27FC236}">
              <a16:creationId xmlns:a16="http://schemas.microsoft.com/office/drawing/2014/main" id="{63BD926E-B21B-4666-9A77-FD2A3293CC2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54" name="Oval 253">
          <a:extLst>
            <a:ext uri="{FF2B5EF4-FFF2-40B4-BE49-F238E27FC236}">
              <a16:creationId xmlns:a16="http://schemas.microsoft.com/office/drawing/2014/main" id="{F196AA4D-D41A-4350-AF2D-EFEFAB6BABC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55" name="Oval 1">
          <a:extLst>
            <a:ext uri="{FF2B5EF4-FFF2-40B4-BE49-F238E27FC236}">
              <a16:creationId xmlns:a16="http://schemas.microsoft.com/office/drawing/2014/main" id="{D1DF9B05-D097-4A05-AFA7-9E81D81E7CE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56" name="Oval 255">
          <a:extLst>
            <a:ext uri="{FF2B5EF4-FFF2-40B4-BE49-F238E27FC236}">
              <a16:creationId xmlns:a16="http://schemas.microsoft.com/office/drawing/2014/main" id="{AABA27FC-4B43-4239-9303-7B9E104971C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57" name="Oval 1">
          <a:extLst>
            <a:ext uri="{FF2B5EF4-FFF2-40B4-BE49-F238E27FC236}">
              <a16:creationId xmlns:a16="http://schemas.microsoft.com/office/drawing/2014/main" id="{E215F0B6-25DA-44FA-AFFC-8784829D88F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58" name="Oval 257">
          <a:extLst>
            <a:ext uri="{FF2B5EF4-FFF2-40B4-BE49-F238E27FC236}">
              <a16:creationId xmlns:a16="http://schemas.microsoft.com/office/drawing/2014/main" id="{BE1B25A9-6067-4CDE-8578-91AC2D5411B4}"/>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59" name="Oval 1">
          <a:extLst>
            <a:ext uri="{FF2B5EF4-FFF2-40B4-BE49-F238E27FC236}">
              <a16:creationId xmlns:a16="http://schemas.microsoft.com/office/drawing/2014/main" id="{4826A50D-90F4-46E1-944E-C92F0C3E8C4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60" name="Oval 259">
          <a:extLst>
            <a:ext uri="{FF2B5EF4-FFF2-40B4-BE49-F238E27FC236}">
              <a16:creationId xmlns:a16="http://schemas.microsoft.com/office/drawing/2014/main" id="{DCA05B8B-8546-4B93-B2DE-CAAFAF2D052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61" name="Oval 1">
          <a:extLst>
            <a:ext uri="{FF2B5EF4-FFF2-40B4-BE49-F238E27FC236}">
              <a16:creationId xmlns:a16="http://schemas.microsoft.com/office/drawing/2014/main" id="{2EB3240F-95DA-4DAB-A94B-573FE5B73B3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62" name="Oval 261">
          <a:extLst>
            <a:ext uri="{FF2B5EF4-FFF2-40B4-BE49-F238E27FC236}">
              <a16:creationId xmlns:a16="http://schemas.microsoft.com/office/drawing/2014/main" id="{219A6F1E-A720-4B64-991E-DE3A479E88A4}"/>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63" name="Oval 1">
          <a:extLst>
            <a:ext uri="{FF2B5EF4-FFF2-40B4-BE49-F238E27FC236}">
              <a16:creationId xmlns:a16="http://schemas.microsoft.com/office/drawing/2014/main" id="{E530A7C6-3783-40E2-9258-B1DE5561E28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64" name="Oval 263">
          <a:extLst>
            <a:ext uri="{FF2B5EF4-FFF2-40B4-BE49-F238E27FC236}">
              <a16:creationId xmlns:a16="http://schemas.microsoft.com/office/drawing/2014/main" id="{076832E5-FAED-440B-834C-0EF0C77D9E7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65" name="Oval 1">
          <a:extLst>
            <a:ext uri="{FF2B5EF4-FFF2-40B4-BE49-F238E27FC236}">
              <a16:creationId xmlns:a16="http://schemas.microsoft.com/office/drawing/2014/main" id="{0ED94651-00A7-4C2C-A144-D8D1D670DC1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66" name="Oval 265">
          <a:extLst>
            <a:ext uri="{FF2B5EF4-FFF2-40B4-BE49-F238E27FC236}">
              <a16:creationId xmlns:a16="http://schemas.microsoft.com/office/drawing/2014/main" id="{77CD5814-DECB-494C-B998-482A6F2BFAF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67" name="Oval 1">
          <a:extLst>
            <a:ext uri="{FF2B5EF4-FFF2-40B4-BE49-F238E27FC236}">
              <a16:creationId xmlns:a16="http://schemas.microsoft.com/office/drawing/2014/main" id="{E0E54114-D45A-4B87-BBD9-DD875E7F16B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68" name="Oval 267">
          <a:extLst>
            <a:ext uri="{FF2B5EF4-FFF2-40B4-BE49-F238E27FC236}">
              <a16:creationId xmlns:a16="http://schemas.microsoft.com/office/drawing/2014/main" id="{A47969DB-343E-40C2-816F-A1DB4F481D3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69" name="Oval 1">
          <a:extLst>
            <a:ext uri="{FF2B5EF4-FFF2-40B4-BE49-F238E27FC236}">
              <a16:creationId xmlns:a16="http://schemas.microsoft.com/office/drawing/2014/main" id="{9F43BD7F-0DA3-44DF-B340-63ED477440A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70" name="Oval 269">
          <a:extLst>
            <a:ext uri="{FF2B5EF4-FFF2-40B4-BE49-F238E27FC236}">
              <a16:creationId xmlns:a16="http://schemas.microsoft.com/office/drawing/2014/main" id="{A308D666-9B04-4C17-9F59-72C8526615F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71" name="Oval 1">
          <a:extLst>
            <a:ext uri="{FF2B5EF4-FFF2-40B4-BE49-F238E27FC236}">
              <a16:creationId xmlns:a16="http://schemas.microsoft.com/office/drawing/2014/main" id="{D66250A4-C01D-4083-ACB5-A9DBEA72614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72" name="Oval 271">
          <a:extLst>
            <a:ext uri="{FF2B5EF4-FFF2-40B4-BE49-F238E27FC236}">
              <a16:creationId xmlns:a16="http://schemas.microsoft.com/office/drawing/2014/main" id="{EAB389F2-D152-4A6C-982E-901077F4C98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73" name="Oval 1">
          <a:extLst>
            <a:ext uri="{FF2B5EF4-FFF2-40B4-BE49-F238E27FC236}">
              <a16:creationId xmlns:a16="http://schemas.microsoft.com/office/drawing/2014/main" id="{C86E6F5C-6FC7-4EE6-80DE-7A9865F2893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74" name="Oval 273">
          <a:extLst>
            <a:ext uri="{FF2B5EF4-FFF2-40B4-BE49-F238E27FC236}">
              <a16:creationId xmlns:a16="http://schemas.microsoft.com/office/drawing/2014/main" id="{AD8A2D73-5CDF-43AA-BAD1-88DDF86C3EB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75" name="Oval 1">
          <a:extLst>
            <a:ext uri="{FF2B5EF4-FFF2-40B4-BE49-F238E27FC236}">
              <a16:creationId xmlns:a16="http://schemas.microsoft.com/office/drawing/2014/main" id="{BF00BC76-466C-4F67-BE7F-FAE86F9179D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76" name="Oval 275">
          <a:extLst>
            <a:ext uri="{FF2B5EF4-FFF2-40B4-BE49-F238E27FC236}">
              <a16:creationId xmlns:a16="http://schemas.microsoft.com/office/drawing/2014/main" id="{6D0DFA4F-F4AA-44F5-AEE0-2CCC66293DC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77" name="Oval 1">
          <a:extLst>
            <a:ext uri="{FF2B5EF4-FFF2-40B4-BE49-F238E27FC236}">
              <a16:creationId xmlns:a16="http://schemas.microsoft.com/office/drawing/2014/main" id="{9AA07D75-081A-4646-9E06-2646317F157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78" name="Oval 277">
          <a:extLst>
            <a:ext uri="{FF2B5EF4-FFF2-40B4-BE49-F238E27FC236}">
              <a16:creationId xmlns:a16="http://schemas.microsoft.com/office/drawing/2014/main" id="{EBB45096-C03B-47E7-BFAB-C1D8D111A1F4}"/>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79" name="Oval 1">
          <a:extLst>
            <a:ext uri="{FF2B5EF4-FFF2-40B4-BE49-F238E27FC236}">
              <a16:creationId xmlns:a16="http://schemas.microsoft.com/office/drawing/2014/main" id="{0F4FDF65-1818-45D7-B236-B7285A70DCA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80" name="Oval 279">
          <a:extLst>
            <a:ext uri="{FF2B5EF4-FFF2-40B4-BE49-F238E27FC236}">
              <a16:creationId xmlns:a16="http://schemas.microsoft.com/office/drawing/2014/main" id="{F05AEC87-21E9-4719-B9AE-0D246AA9513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81" name="Oval 1">
          <a:extLst>
            <a:ext uri="{FF2B5EF4-FFF2-40B4-BE49-F238E27FC236}">
              <a16:creationId xmlns:a16="http://schemas.microsoft.com/office/drawing/2014/main" id="{BBD076E9-32CE-4A70-B732-5AC2733F044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282" name="Oval 281">
          <a:extLst>
            <a:ext uri="{FF2B5EF4-FFF2-40B4-BE49-F238E27FC236}">
              <a16:creationId xmlns:a16="http://schemas.microsoft.com/office/drawing/2014/main" id="{37DE1729-E098-4336-87E0-217AFE8466B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83" name="Oval 1">
          <a:extLst>
            <a:ext uri="{FF2B5EF4-FFF2-40B4-BE49-F238E27FC236}">
              <a16:creationId xmlns:a16="http://schemas.microsoft.com/office/drawing/2014/main" id="{F68914BA-0F41-42BC-A24D-CC575EAB3D1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84" name="Oval 283">
          <a:extLst>
            <a:ext uri="{FF2B5EF4-FFF2-40B4-BE49-F238E27FC236}">
              <a16:creationId xmlns:a16="http://schemas.microsoft.com/office/drawing/2014/main" id="{58692CB8-7766-4EB6-B709-B5D916834E9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85" name="Oval 1">
          <a:extLst>
            <a:ext uri="{FF2B5EF4-FFF2-40B4-BE49-F238E27FC236}">
              <a16:creationId xmlns:a16="http://schemas.microsoft.com/office/drawing/2014/main" id="{9291B241-1DEB-48B5-B6A2-C70B5F822DD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86" name="Oval 285">
          <a:extLst>
            <a:ext uri="{FF2B5EF4-FFF2-40B4-BE49-F238E27FC236}">
              <a16:creationId xmlns:a16="http://schemas.microsoft.com/office/drawing/2014/main" id="{36B617A6-AC0B-4BC9-8AE2-79F7E9F3C69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87" name="Oval 1">
          <a:extLst>
            <a:ext uri="{FF2B5EF4-FFF2-40B4-BE49-F238E27FC236}">
              <a16:creationId xmlns:a16="http://schemas.microsoft.com/office/drawing/2014/main" id="{2382ED6F-16A1-4E4B-8AAE-8CEE6E35EEE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88" name="Oval 287">
          <a:extLst>
            <a:ext uri="{FF2B5EF4-FFF2-40B4-BE49-F238E27FC236}">
              <a16:creationId xmlns:a16="http://schemas.microsoft.com/office/drawing/2014/main" id="{354889FE-FC46-4470-9BE4-E990047DA57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89" name="Oval 1">
          <a:extLst>
            <a:ext uri="{FF2B5EF4-FFF2-40B4-BE49-F238E27FC236}">
              <a16:creationId xmlns:a16="http://schemas.microsoft.com/office/drawing/2014/main" id="{D7A80F09-C3DB-4500-91D2-B0E865F3FC6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90" name="Oval 289">
          <a:extLst>
            <a:ext uri="{FF2B5EF4-FFF2-40B4-BE49-F238E27FC236}">
              <a16:creationId xmlns:a16="http://schemas.microsoft.com/office/drawing/2014/main" id="{FF3760BE-E2A1-4E39-BDEB-E2D8949C5F8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91" name="Oval 1">
          <a:extLst>
            <a:ext uri="{FF2B5EF4-FFF2-40B4-BE49-F238E27FC236}">
              <a16:creationId xmlns:a16="http://schemas.microsoft.com/office/drawing/2014/main" id="{D178D546-868C-4CD2-83CC-79C67D9D6DA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92" name="Oval 291">
          <a:extLst>
            <a:ext uri="{FF2B5EF4-FFF2-40B4-BE49-F238E27FC236}">
              <a16:creationId xmlns:a16="http://schemas.microsoft.com/office/drawing/2014/main" id="{252595E4-515F-441B-9E69-1AFE763E11B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93" name="Oval 1">
          <a:extLst>
            <a:ext uri="{FF2B5EF4-FFF2-40B4-BE49-F238E27FC236}">
              <a16:creationId xmlns:a16="http://schemas.microsoft.com/office/drawing/2014/main" id="{4C2F1299-74DE-4322-9A3F-E194199758E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94" name="Oval 293">
          <a:extLst>
            <a:ext uri="{FF2B5EF4-FFF2-40B4-BE49-F238E27FC236}">
              <a16:creationId xmlns:a16="http://schemas.microsoft.com/office/drawing/2014/main" id="{AC92FB9A-8A3D-47C0-B5A2-735A157433F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95" name="Oval 1">
          <a:extLst>
            <a:ext uri="{FF2B5EF4-FFF2-40B4-BE49-F238E27FC236}">
              <a16:creationId xmlns:a16="http://schemas.microsoft.com/office/drawing/2014/main" id="{0EF4DD13-D686-4B01-AAF6-247F49B2A46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96" name="Oval 295">
          <a:extLst>
            <a:ext uri="{FF2B5EF4-FFF2-40B4-BE49-F238E27FC236}">
              <a16:creationId xmlns:a16="http://schemas.microsoft.com/office/drawing/2014/main" id="{AA88DAA2-952E-428A-B1A0-29924B73E22C}"/>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97" name="Oval 1">
          <a:extLst>
            <a:ext uri="{FF2B5EF4-FFF2-40B4-BE49-F238E27FC236}">
              <a16:creationId xmlns:a16="http://schemas.microsoft.com/office/drawing/2014/main" id="{19152AEF-B1C5-476E-86DF-580A85DA69D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98" name="Oval 297">
          <a:extLst>
            <a:ext uri="{FF2B5EF4-FFF2-40B4-BE49-F238E27FC236}">
              <a16:creationId xmlns:a16="http://schemas.microsoft.com/office/drawing/2014/main" id="{9278F7FA-472A-4CD9-A20F-F8EB546D644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299" name="Oval 1">
          <a:extLst>
            <a:ext uri="{FF2B5EF4-FFF2-40B4-BE49-F238E27FC236}">
              <a16:creationId xmlns:a16="http://schemas.microsoft.com/office/drawing/2014/main" id="{97BF3E6D-69A1-4DC3-86FC-7EB73B25956A}"/>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00" name="Oval 299">
          <a:extLst>
            <a:ext uri="{FF2B5EF4-FFF2-40B4-BE49-F238E27FC236}">
              <a16:creationId xmlns:a16="http://schemas.microsoft.com/office/drawing/2014/main" id="{EBE05458-4BFF-4C68-AB50-1E762A29118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01" name="Oval 1">
          <a:extLst>
            <a:ext uri="{FF2B5EF4-FFF2-40B4-BE49-F238E27FC236}">
              <a16:creationId xmlns:a16="http://schemas.microsoft.com/office/drawing/2014/main" id="{3BE9EBDE-4453-44B6-BADF-34620699166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02" name="Oval 301">
          <a:extLst>
            <a:ext uri="{FF2B5EF4-FFF2-40B4-BE49-F238E27FC236}">
              <a16:creationId xmlns:a16="http://schemas.microsoft.com/office/drawing/2014/main" id="{58B8A82B-4FB4-4EE6-AEC0-B5692E76B37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03" name="Oval 1">
          <a:extLst>
            <a:ext uri="{FF2B5EF4-FFF2-40B4-BE49-F238E27FC236}">
              <a16:creationId xmlns:a16="http://schemas.microsoft.com/office/drawing/2014/main" id="{89D0D07D-BF98-4A8C-A6F2-868029063620}"/>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04" name="Oval 303">
          <a:extLst>
            <a:ext uri="{FF2B5EF4-FFF2-40B4-BE49-F238E27FC236}">
              <a16:creationId xmlns:a16="http://schemas.microsoft.com/office/drawing/2014/main" id="{147642F5-EF6E-4CA0-8C33-E0E6B884C978}"/>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05" name="Oval 1">
          <a:extLst>
            <a:ext uri="{FF2B5EF4-FFF2-40B4-BE49-F238E27FC236}">
              <a16:creationId xmlns:a16="http://schemas.microsoft.com/office/drawing/2014/main" id="{FAAE65FC-0CDA-4A75-AAF4-F13E3169A79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06" name="Oval 305">
          <a:extLst>
            <a:ext uri="{FF2B5EF4-FFF2-40B4-BE49-F238E27FC236}">
              <a16:creationId xmlns:a16="http://schemas.microsoft.com/office/drawing/2014/main" id="{1935FD9B-1D9F-47C6-AB0B-795B9EE8D3B4}"/>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07" name="Oval 1">
          <a:extLst>
            <a:ext uri="{FF2B5EF4-FFF2-40B4-BE49-F238E27FC236}">
              <a16:creationId xmlns:a16="http://schemas.microsoft.com/office/drawing/2014/main" id="{B0FBD394-1C4F-473D-8B2A-5CF787D6653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08" name="Oval 307">
          <a:extLst>
            <a:ext uri="{FF2B5EF4-FFF2-40B4-BE49-F238E27FC236}">
              <a16:creationId xmlns:a16="http://schemas.microsoft.com/office/drawing/2014/main" id="{FB1D30BF-925F-4335-82C4-C84EC513BA2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09" name="Oval 1">
          <a:extLst>
            <a:ext uri="{FF2B5EF4-FFF2-40B4-BE49-F238E27FC236}">
              <a16:creationId xmlns:a16="http://schemas.microsoft.com/office/drawing/2014/main" id="{68AD1E82-DD02-4EAB-A164-C396B57EE31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10" name="Oval 309">
          <a:extLst>
            <a:ext uri="{FF2B5EF4-FFF2-40B4-BE49-F238E27FC236}">
              <a16:creationId xmlns:a16="http://schemas.microsoft.com/office/drawing/2014/main" id="{0B39E2A0-F56A-407B-A8E6-856DA6B970B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11" name="Oval 1">
          <a:extLst>
            <a:ext uri="{FF2B5EF4-FFF2-40B4-BE49-F238E27FC236}">
              <a16:creationId xmlns:a16="http://schemas.microsoft.com/office/drawing/2014/main" id="{4301C222-88EA-4376-A72C-1D505D76D07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12" name="Oval 311">
          <a:extLst>
            <a:ext uri="{FF2B5EF4-FFF2-40B4-BE49-F238E27FC236}">
              <a16:creationId xmlns:a16="http://schemas.microsoft.com/office/drawing/2014/main" id="{84CF04C7-1878-4991-9660-0D50935EF584}"/>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13" name="Oval 1">
          <a:extLst>
            <a:ext uri="{FF2B5EF4-FFF2-40B4-BE49-F238E27FC236}">
              <a16:creationId xmlns:a16="http://schemas.microsoft.com/office/drawing/2014/main" id="{51B6F727-BB41-4B5F-AE45-33DA9EF78B7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14" name="Oval 313">
          <a:extLst>
            <a:ext uri="{FF2B5EF4-FFF2-40B4-BE49-F238E27FC236}">
              <a16:creationId xmlns:a16="http://schemas.microsoft.com/office/drawing/2014/main" id="{0A3A6E15-8E00-4F19-A64F-8B36EB2B5C8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15" name="Oval 1">
          <a:extLst>
            <a:ext uri="{FF2B5EF4-FFF2-40B4-BE49-F238E27FC236}">
              <a16:creationId xmlns:a16="http://schemas.microsoft.com/office/drawing/2014/main" id="{4914FF5A-E936-462A-B45F-816680FBBA66}"/>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16" name="Oval 315">
          <a:extLst>
            <a:ext uri="{FF2B5EF4-FFF2-40B4-BE49-F238E27FC236}">
              <a16:creationId xmlns:a16="http://schemas.microsoft.com/office/drawing/2014/main" id="{93A84763-25AA-4225-9B5B-BB345D5C1414}"/>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17" name="Oval 1">
          <a:extLst>
            <a:ext uri="{FF2B5EF4-FFF2-40B4-BE49-F238E27FC236}">
              <a16:creationId xmlns:a16="http://schemas.microsoft.com/office/drawing/2014/main" id="{7FDFBFEA-62BD-479F-8004-BE1ADBC123D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18" name="Oval 317">
          <a:extLst>
            <a:ext uri="{FF2B5EF4-FFF2-40B4-BE49-F238E27FC236}">
              <a16:creationId xmlns:a16="http://schemas.microsoft.com/office/drawing/2014/main" id="{D2EC5F6C-C6F8-482D-AC3A-B4E7800769C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19" name="Oval 1">
          <a:extLst>
            <a:ext uri="{FF2B5EF4-FFF2-40B4-BE49-F238E27FC236}">
              <a16:creationId xmlns:a16="http://schemas.microsoft.com/office/drawing/2014/main" id="{FDC57F69-9178-4978-9DFA-1C02B6EAA87E}"/>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20" name="Oval 319">
          <a:extLst>
            <a:ext uri="{FF2B5EF4-FFF2-40B4-BE49-F238E27FC236}">
              <a16:creationId xmlns:a16="http://schemas.microsoft.com/office/drawing/2014/main" id="{C4834379-846E-49AF-AC1C-392FE181CE3B}"/>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21" name="Oval 1">
          <a:extLst>
            <a:ext uri="{FF2B5EF4-FFF2-40B4-BE49-F238E27FC236}">
              <a16:creationId xmlns:a16="http://schemas.microsoft.com/office/drawing/2014/main" id="{7F8EC918-52C8-4A4E-9C46-AFB312F7AC42}"/>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22" name="Oval 321">
          <a:extLst>
            <a:ext uri="{FF2B5EF4-FFF2-40B4-BE49-F238E27FC236}">
              <a16:creationId xmlns:a16="http://schemas.microsoft.com/office/drawing/2014/main" id="{3FAA014B-B59E-4531-BFFE-86496CCA10BD}"/>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23" name="Oval 1">
          <a:extLst>
            <a:ext uri="{FF2B5EF4-FFF2-40B4-BE49-F238E27FC236}">
              <a16:creationId xmlns:a16="http://schemas.microsoft.com/office/drawing/2014/main" id="{9E5440F6-C1F5-4C88-88A9-1C19D630259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24" name="Oval 323">
          <a:extLst>
            <a:ext uri="{FF2B5EF4-FFF2-40B4-BE49-F238E27FC236}">
              <a16:creationId xmlns:a16="http://schemas.microsoft.com/office/drawing/2014/main" id="{97DBEF48-257F-415F-B31E-77D2DB65B074}"/>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25" name="Oval 1">
          <a:extLst>
            <a:ext uri="{FF2B5EF4-FFF2-40B4-BE49-F238E27FC236}">
              <a16:creationId xmlns:a16="http://schemas.microsoft.com/office/drawing/2014/main" id="{FBF6AA20-A41E-4166-AFA9-494FBCC347F7}"/>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26" name="Oval 325">
          <a:extLst>
            <a:ext uri="{FF2B5EF4-FFF2-40B4-BE49-F238E27FC236}">
              <a16:creationId xmlns:a16="http://schemas.microsoft.com/office/drawing/2014/main" id="{78C65E94-EDFF-465E-99D1-C4144BFDD8A3}"/>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27" name="Oval 1">
          <a:extLst>
            <a:ext uri="{FF2B5EF4-FFF2-40B4-BE49-F238E27FC236}">
              <a16:creationId xmlns:a16="http://schemas.microsoft.com/office/drawing/2014/main" id="{0E85942C-3F73-43CE-B570-23F42B3E3885}"/>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28" name="Oval 327">
          <a:extLst>
            <a:ext uri="{FF2B5EF4-FFF2-40B4-BE49-F238E27FC236}">
              <a16:creationId xmlns:a16="http://schemas.microsoft.com/office/drawing/2014/main" id="{B1FCD590-11E5-424B-AD3F-0501762A7AA1}"/>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29" name="Oval 1">
          <a:extLst>
            <a:ext uri="{FF2B5EF4-FFF2-40B4-BE49-F238E27FC236}">
              <a16:creationId xmlns:a16="http://schemas.microsoft.com/office/drawing/2014/main" id="{A0A36F2D-91D9-4C88-9A1F-2F899E16EE79}"/>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29</xdr:row>
      <xdr:rowOff>133350</xdr:rowOff>
    </xdr:from>
    <xdr:to>
      <xdr:col>5</xdr:col>
      <xdr:colOff>990600</xdr:colOff>
      <xdr:row>29</xdr:row>
      <xdr:rowOff>133350</xdr:rowOff>
    </xdr:to>
    <xdr:sp macro="" textlink="">
      <xdr:nvSpPr>
        <xdr:cNvPr id="330" name="Oval 329">
          <a:extLst>
            <a:ext uri="{FF2B5EF4-FFF2-40B4-BE49-F238E27FC236}">
              <a16:creationId xmlns:a16="http://schemas.microsoft.com/office/drawing/2014/main" id="{E0BB5AAE-FC29-4B1D-A02C-8C6C9BAA9CAF}"/>
            </a:ext>
          </a:extLst>
        </xdr:cNvPr>
        <xdr:cNvSpPr>
          <a:spLocks noChangeArrowheads="1"/>
        </xdr:cNvSpPr>
      </xdr:nvSpPr>
      <xdr:spPr bwMode="auto">
        <a:xfrm>
          <a:off x="7515225"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31" name="Oval 1">
          <a:extLst>
            <a:ext uri="{FF2B5EF4-FFF2-40B4-BE49-F238E27FC236}">
              <a16:creationId xmlns:a16="http://schemas.microsoft.com/office/drawing/2014/main" id="{A7000A15-075A-46F9-B0C6-ADC638068534}"/>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32" name="Oval 331">
          <a:extLst>
            <a:ext uri="{FF2B5EF4-FFF2-40B4-BE49-F238E27FC236}">
              <a16:creationId xmlns:a16="http://schemas.microsoft.com/office/drawing/2014/main" id="{FBF58D83-DDE9-482D-B450-93D16B1FF68D}"/>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33" name="Oval 1">
          <a:extLst>
            <a:ext uri="{FF2B5EF4-FFF2-40B4-BE49-F238E27FC236}">
              <a16:creationId xmlns:a16="http://schemas.microsoft.com/office/drawing/2014/main" id="{EC992AAB-114A-4812-9FFF-8B8F6C913DE1}"/>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34" name="Oval 333">
          <a:extLst>
            <a:ext uri="{FF2B5EF4-FFF2-40B4-BE49-F238E27FC236}">
              <a16:creationId xmlns:a16="http://schemas.microsoft.com/office/drawing/2014/main" id="{49AE5389-310D-4A93-A325-62A9C0128CCE}"/>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35" name="Oval 1">
          <a:extLst>
            <a:ext uri="{FF2B5EF4-FFF2-40B4-BE49-F238E27FC236}">
              <a16:creationId xmlns:a16="http://schemas.microsoft.com/office/drawing/2014/main" id="{A2D4C060-A0A0-4337-975E-77699641C69C}"/>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36" name="Oval 335">
          <a:extLst>
            <a:ext uri="{FF2B5EF4-FFF2-40B4-BE49-F238E27FC236}">
              <a16:creationId xmlns:a16="http://schemas.microsoft.com/office/drawing/2014/main" id="{4EF7E604-798B-4591-9232-CD99F6036DA8}"/>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37" name="Oval 1">
          <a:extLst>
            <a:ext uri="{FF2B5EF4-FFF2-40B4-BE49-F238E27FC236}">
              <a16:creationId xmlns:a16="http://schemas.microsoft.com/office/drawing/2014/main" id="{E1724392-0D83-424D-8713-10D957A70643}"/>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38" name="Oval 337">
          <a:extLst>
            <a:ext uri="{FF2B5EF4-FFF2-40B4-BE49-F238E27FC236}">
              <a16:creationId xmlns:a16="http://schemas.microsoft.com/office/drawing/2014/main" id="{06E55D09-29AE-4317-AA75-6F0D9206C3B4}"/>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39" name="Oval 1">
          <a:extLst>
            <a:ext uri="{FF2B5EF4-FFF2-40B4-BE49-F238E27FC236}">
              <a16:creationId xmlns:a16="http://schemas.microsoft.com/office/drawing/2014/main" id="{3EAEB4BA-891F-45F0-B04F-24B43B6BBAF4}"/>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40" name="Oval 339">
          <a:extLst>
            <a:ext uri="{FF2B5EF4-FFF2-40B4-BE49-F238E27FC236}">
              <a16:creationId xmlns:a16="http://schemas.microsoft.com/office/drawing/2014/main" id="{EDE77CDF-F60F-4E9D-A1EF-A4FBFA6270FC}"/>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41" name="Oval 1">
          <a:extLst>
            <a:ext uri="{FF2B5EF4-FFF2-40B4-BE49-F238E27FC236}">
              <a16:creationId xmlns:a16="http://schemas.microsoft.com/office/drawing/2014/main" id="{FC096645-0294-40E5-870D-A044461DBFF4}"/>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42" name="Oval 341">
          <a:extLst>
            <a:ext uri="{FF2B5EF4-FFF2-40B4-BE49-F238E27FC236}">
              <a16:creationId xmlns:a16="http://schemas.microsoft.com/office/drawing/2014/main" id="{F7FE17E0-4027-4861-B67D-19DDAB18960B}"/>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43" name="Oval 1">
          <a:extLst>
            <a:ext uri="{FF2B5EF4-FFF2-40B4-BE49-F238E27FC236}">
              <a16:creationId xmlns:a16="http://schemas.microsoft.com/office/drawing/2014/main" id="{D8285FF8-66C9-4234-8FE4-92C95069F498}"/>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44" name="Oval 343">
          <a:extLst>
            <a:ext uri="{FF2B5EF4-FFF2-40B4-BE49-F238E27FC236}">
              <a16:creationId xmlns:a16="http://schemas.microsoft.com/office/drawing/2014/main" id="{7C829CA0-2A23-42E8-8F37-86D3A762901F}"/>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45" name="Oval 1">
          <a:extLst>
            <a:ext uri="{FF2B5EF4-FFF2-40B4-BE49-F238E27FC236}">
              <a16:creationId xmlns:a16="http://schemas.microsoft.com/office/drawing/2014/main" id="{52EF0555-A04A-412D-9237-9E07EDBBF70C}"/>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46" name="Oval 345">
          <a:extLst>
            <a:ext uri="{FF2B5EF4-FFF2-40B4-BE49-F238E27FC236}">
              <a16:creationId xmlns:a16="http://schemas.microsoft.com/office/drawing/2014/main" id="{34BF6A69-A41A-4D72-8E2C-DCB28C58A402}"/>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47" name="Oval 1">
          <a:extLst>
            <a:ext uri="{FF2B5EF4-FFF2-40B4-BE49-F238E27FC236}">
              <a16:creationId xmlns:a16="http://schemas.microsoft.com/office/drawing/2014/main" id="{D527A68D-5913-4D46-93B3-1DD51DE00AC7}"/>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48" name="Oval 347">
          <a:extLst>
            <a:ext uri="{FF2B5EF4-FFF2-40B4-BE49-F238E27FC236}">
              <a16:creationId xmlns:a16="http://schemas.microsoft.com/office/drawing/2014/main" id="{6EBEE644-9A3E-4051-9EAC-3F5CA8D4D281}"/>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49" name="Oval 1">
          <a:extLst>
            <a:ext uri="{FF2B5EF4-FFF2-40B4-BE49-F238E27FC236}">
              <a16:creationId xmlns:a16="http://schemas.microsoft.com/office/drawing/2014/main" id="{BC9277DA-A2A5-415A-9925-463C883C3138}"/>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50" name="Oval 349">
          <a:extLst>
            <a:ext uri="{FF2B5EF4-FFF2-40B4-BE49-F238E27FC236}">
              <a16:creationId xmlns:a16="http://schemas.microsoft.com/office/drawing/2014/main" id="{06E46518-6EB9-4BD0-829F-A4810F10F98D}"/>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51" name="Oval 1">
          <a:extLst>
            <a:ext uri="{FF2B5EF4-FFF2-40B4-BE49-F238E27FC236}">
              <a16:creationId xmlns:a16="http://schemas.microsoft.com/office/drawing/2014/main" id="{65275087-1AAC-4786-8D6D-910EE5118C82}"/>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52" name="Oval 351">
          <a:extLst>
            <a:ext uri="{FF2B5EF4-FFF2-40B4-BE49-F238E27FC236}">
              <a16:creationId xmlns:a16="http://schemas.microsoft.com/office/drawing/2014/main" id="{E46F6447-A887-45A3-8E9B-7AD344B582D9}"/>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53" name="Oval 1">
          <a:extLst>
            <a:ext uri="{FF2B5EF4-FFF2-40B4-BE49-F238E27FC236}">
              <a16:creationId xmlns:a16="http://schemas.microsoft.com/office/drawing/2014/main" id="{07F0D953-4765-445B-8D54-2CF5B5968C1C}"/>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54" name="Oval 353">
          <a:extLst>
            <a:ext uri="{FF2B5EF4-FFF2-40B4-BE49-F238E27FC236}">
              <a16:creationId xmlns:a16="http://schemas.microsoft.com/office/drawing/2014/main" id="{851EFBAD-508C-48BF-9258-B26520ADA912}"/>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55" name="Oval 1">
          <a:extLst>
            <a:ext uri="{FF2B5EF4-FFF2-40B4-BE49-F238E27FC236}">
              <a16:creationId xmlns:a16="http://schemas.microsoft.com/office/drawing/2014/main" id="{A23E3F6F-943E-43FD-A563-1210A5428C36}"/>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56" name="Oval 355">
          <a:extLst>
            <a:ext uri="{FF2B5EF4-FFF2-40B4-BE49-F238E27FC236}">
              <a16:creationId xmlns:a16="http://schemas.microsoft.com/office/drawing/2014/main" id="{1E9DC36A-BC55-4CF3-8627-84B85E9716BD}"/>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57" name="Oval 1">
          <a:extLst>
            <a:ext uri="{FF2B5EF4-FFF2-40B4-BE49-F238E27FC236}">
              <a16:creationId xmlns:a16="http://schemas.microsoft.com/office/drawing/2014/main" id="{41872121-2882-470F-BE08-60594ACDBF28}"/>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58" name="Oval 357">
          <a:extLst>
            <a:ext uri="{FF2B5EF4-FFF2-40B4-BE49-F238E27FC236}">
              <a16:creationId xmlns:a16="http://schemas.microsoft.com/office/drawing/2014/main" id="{17078F2F-7D34-4890-8414-3DB0D70103AC}"/>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59" name="Oval 1">
          <a:extLst>
            <a:ext uri="{FF2B5EF4-FFF2-40B4-BE49-F238E27FC236}">
              <a16:creationId xmlns:a16="http://schemas.microsoft.com/office/drawing/2014/main" id="{CFE64931-B494-4F26-9CEB-14698ED59444}"/>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60" name="Oval 359">
          <a:extLst>
            <a:ext uri="{FF2B5EF4-FFF2-40B4-BE49-F238E27FC236}">
              <a16:creationId xmlns:a16="http://schemas.microsoft.com/office/drawing/2014/main" id="{5CE0616C-01A7-4976-B5B7-146842E75CEB}"/>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61" name="Oval 1">
          <a:extLst>
            <a:ext uri="{FF2B5EF4-FFF2-40B4-BE49-F238E27FC236}">
              <a16:creationId xmlns:a16="http://schemas.microsoft.com/office/drawing/2014/main" id="{BFD69E3A-AD4E-4F46-BA87-7C165182145B}"/>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62" name="Oval 361">
          <a:extLst>
            <a:ext uri="{FF2B5EF4-FFF2-40B4-BE49-F238E27FC236}">
              <a16:creationId xmlns:a16="http://schemas.microsoft.com/office/drawing/2014/main" id="{8650708E-2056-4F4E-B8F3-273FF6E371CC}"/>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63" name="Oval 1">
          <a:extLst>
            <a:ext uri="{FF2B5EF4-FFF2-40B4-BE49-F238E27FC236}">
              <a16:creationId xmlns:a16="http://schemas.microsoft.com/office/drawing/2014/main" id="{F9F13C27-7790-4944-AD71-7B643CEAAD01}"/>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64" name="Oval 363">
          <a:extLst>
            <a:ext uri="{FF2B5EF4-FFF2-40B4-BE49-F238E27FC236}">
              <a16:creationId xmlns:a16="http://schemas.microsoft.com/office/drawing/2014/main" id="{CEC6F2AB-3384-4C53-A231-B45B8E0451EE}"/>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65" name="Oval 1">
          <a:extLst>
            <a:ext uri="{FF2B5EF4-FFF2-40B4-BE49-F238E27FC236}">
              <a16:creationId xmlns:a16="http://schemas.microsoft.com/office/drawing/2014/main" id="{F087950D-B7CB-4D77-B2F6-DCCA050E33A0}"/>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66" name="Oval 365">
          <a:extLst>
            <a:ext uri="{FF2B5EF4-FFF2-40B4-BE49-F238E27FC236}">
              <a16:creationId xmlns:a16="http://schemas.microsoft.com/office/drawing/2014/main" id="{99372CA2-DB50-4DA6-A3EA-508F07307686}"/>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67" name="Oval 1">
          <a:extLst>
            <a:ext uri="{FF2B5EF4-FFF2-40B4-BE49-F238E27FC236}">
              <a16:creationId xmlns:a16="http://schemas.microsoft.com/office/drawing/2014/main" id="{A2C01220-7964-4470-B1D9-A2AADFBDA6BE}"/>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68" name="Oval 367">
          <a:extLst>
            <a:ext uri="{FF2B5EF4-FFF2-40B4-BE49-F238E27FC236}">
              <a16:creationId xmlns:a16="http://schemas.microsoft.com/office/drawing/2014/main" id="{D8E5B052-914A-4C1B-83EE-9EC23B6615D5}"/>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69" name="Oval 1">
          <a:extLst>
            <a:ext uri="{FF2B5EF4-FFF2-40B4-BE49-F238E27FC236}">
              <a16:creationId xmlns:a16="http://schemas.microsoft.com/office/drawing/2014/main" id="{24706406-A097-4BBC-B590-7305CA92C474}"/>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70" name="Oval 369">
          <a:extLst>
            <a:ext uri="{FF2B5EF4-FFF2-40B4-BE49-F238E27FC236}">
              <a16:creationId xmlns:a16="http://schemas.microsoft.com/office/drawing/2014/main" id="{43227560-9598-4F25-9995-2634ACA5A9C2}"/>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71" name="Oval 1">
          <a:extLst>
            <a:ext uri="{FF2B5EF4-FFF2-40B4-BE49-F238E27FC236}">
              <a16:creationId xmlns:a16="http://schemas.microsoft.com/office/drawing/2014/main" id="{32BC3749-B2A0-45C9-8DEF-B463B37398ED}"/>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72" name="Oval 371">
          <a:extLst>
            <a:ext uri="{FF2B5EF4-FFF2-40B4-BE49-F238E27FC236}">
              <a16:creationId xmlns:a16="http://schemas.microsoft.com/office/drawing/2014/main" id="{39E84B59-4A3D-46CD-A338-D5D12F7898F0}"/>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73" name="Oval 1">
          <a:extLst>
            <a:ext uri="{FF2B5EF4-FFF2-40B4-BE49-F238E27FC236}">
              <a16:creationId xmlns:a16="http://schemas.microsoft.com/office/drawing/2014/main" id="{021FF07A-2A2C-4F4A-ABA2-86A801CDCAA7}"/>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74" name="Oval 373">
          <a:extLst>
            <a:ext uri="{FF2B5EF4-FFF2-40B4-BE49-F238E27FC236}">
              <a16:creationId xmlns:a16="http://schemas.microsoft.com/office/drawing/2014/main" id="{E126972A-CC28-4A1B-824B-919BD9A23706}"/>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75" name="Oval 1">
          <a:extLst>
            <a:ext uri="{FF2B5EF4-FFF2-40B4-BE49-F238E27FC236}">
              <a16:creationId xmlns:a16="http://schemas.microsoft.com/office/drawing/2014/main" id="{CD9E4A49-646B-4417-84ED-886BF37932B9}"/>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76" name="Oval 375">
          <a:extLst>
            <a:ext uri="{FF2B5EF4-FFF2-40B4-BE49-F238E27FC236}">
              <a16:creationId xmlns:a16="http://schemas.microsoft.com/office/drawing/2014/main" id="{38821458-FA30-40CD-A98A-F4A0E0590A63}"/>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77" name="Oval 1">
          <a:extLst>
            <a:ext uri="{FF2B5EF4-FFF2-40B4-BE49-F238E27FC236}">
              <a16:creationId xmlns:a16="http://schemas.microsoft.com/office/drawing/2014/main" id="{6136392E-1656-47BD-B798-A41A248DA357}"/>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78" name="Oval 377">
          <a:extLst>
            <a:ext uri="{FF2B5EF4-FFF2-40B4-BE49-F238E27FC236}">
              <a16:creationId xmlns:a16="http://schemas.microsoft.com/office/drawing/2014/main" id="{C1A38285-3356-476D-8A5C-86F882B1C180}"/>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79" name="Oval 1">
          <a:extLst>
            <a:ext uri="{FF2B5EF4-FFF2-40B4-BE49-F238E27FC236}">
              <a16:creationId xmlns:a16="http://schemas.microsoft.com/office/drawing/2014/main" id="{C709439B-6ABC-42E1-8426-5D6653D589A0}"/>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80" name="Oval 379">
          <a:extLst>
            <a:ext uri="{FF2B5EF4-FFF2-40B4-BE49-F238E27FC236}">
              <a16:creationId xmlns:a16="http://schemas.microsoft.com/office/drawing/2014/main" id="{A219FE6D-9277-4EF0-B9E2-A8CC5DFC7C22}"/>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81" name="Oval 1">
          <a:extLst>
            <a:ext uri="{FF2B5EF4-FFF2-40B4-BE49-F238E27FC236}">
              <a16:creationId xmlns:a16="http://schemas.microsoft.com/office/drawing/2014/main" id="{248C0AF4-3C62-45E3-AFBA-83BA4F2CD803}"/>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82" name="Oval 381">
          <a:extLst>
            <a:ext uri="{FF2B5EF4-FFF2-40B4-BE49-F238E27FC236}">
              <a16:creationId xmlns:a16="http://schemas.microsoft.com/office/drawing/2014/main" id="{5B97811D-3FAD-4084-9273-C9E29C6A814B}"/>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83" name="Oval 1">
          <a:extLst>
            <a:ext uri="{FF2B5EF4-FFF2-40B4-BE49-F238E27FC236}">
              <a16:creationId xmlns:a16="http://schemas.microsoft.com/office/drawing/2014/main" id="{EB5DD095-0E77-4212-823F-2BDAEB07AA09}"/>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84" name="Oval 383">
          <a:extLst>
            <a:ext uri="{FF2B5EF4-FFF2-40B4-BE49-F238E27FC236}">
              <a16:creationId xmlns:a16="http://schemas.microsoft.com/office/drawing/2014/main" id="{E1010BF1-5067-4426-BAF8-29D1D1F643E7}"/>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85" name="Oval 1">
          <a:extLst>
            <a:ext uri="{FF2B5EF4-FFF2-40B4-BE49-F238E27FC236}">
              <a16:creationId xmlns:a16="http://schemas.microsoft.com/office/drawing/2014/main" id="{81A9F50E-C767-424B-BE1B-C26119437925}"/>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86" name="Oval 385">
          <a:extLst>
            <a:ext uri="{FF2B5EF4-FFF2-40B4-BE49-F238E27FC236}">
              <a16:creationId xmlns:a16="http://schemas.microsoft.com/office/drawing/2014/main" id="{23C3B6A6-BD7F-465B-8204-F4D11E2FBFC4}"/>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87" name="Oval 1">
          <a:extLst>
            <a:ext uri="{FF2B5EF4-FFF2-40B4-BE49-F238E27FC236}">
              <a16:creationId xmlns:a16="http://schemas.microsoft.com/office/drawing/2014/main" id="{75F5D3EB-01F1-45FA-9D2D-051C0D6B92BD}"/>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88" name="Oval 387">
          <a:extLst>
            <a:ext uri="{FF2B5EF4-FFF2-40B4-BE49-F238E27FC236}">
              <a16:creationId xmlns:a16="http://schemas.microsoft.com/office/drawing/2014/main" id="{64897E03-ADA3-4D49-9D2C-B64609A7C2CB}"/>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89" name="Oval 1">
          <a:extLst>
            <a:ext uri="{FF2B5EF4-FFF2-40B4-BE49-F238E27FC236}">
              <a16:creationId xmlns:a16="http://schemas.microsoft.com/office/drawing/2014/main" id="{7AEB57F2-355E-43D5-B512-1C52ECCF7E5A}"/>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90" name="Oval 389">
          <a:extLst>
            <a:ext uri="{FF2B5EF4-FFF2-40B4-BE49-F238E27FC236}">
              <a16:creationId xmlns:a16="http://schemas.microsoft.com/office/drawing/2014/main" id="{2B06DE38-5FCE-4DC2-BDB1-95B3331AC700}"/>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91" name="Oval 1">
          <a:extLst>
            <a:ext uri="{FF2B5EF4-FFF2-40B4-BE49-F238E27FC236}">
              <a16:creationId xmlns:a16="http://schemas.microsoft.com/office/drawing/2014/main" id="{BC716B63-1BE0-4818-8305-2092898C0FBA}"/>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92" name="Oval 391">
          <a:extLst>
            <a:ext uri="{FF2B5EF4-FFF2-40B4-BE49-F238E27FC236}">
              <a16:creationId xmlns:a16="http://schemas.microsoft.com/office/drawing/2014/main" id="{F31C26E4-49DB-4DC7-A97D-4703FBE2E0D0}"/>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93" name="Oval 1">
          <a:extLst>
            <a:ext uri="{FF2B5EF4-FFF2-40B4-BE49-F238E27FC236}">
              <a16:creationId xmlns:a16="http://schemas.microsoft.com/office/drawing/2014/main" id="{B4CF0C95-ADEA-4CA4-9A3B-2E5EEF61E874}"/>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94" name="Oval 393">
          <a:extLst>
            <a:ext uri="{FF2B5EF4-FFF2-40B4-BE49-F238E27FC236}">
              <a16:creationId xmlns:a16="http://schemas.microsoft.com/office/drawing/2014/main" id="{E60A978F-D9E3-4AF3-8478-02E27E8EA441}"/>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95" name="Oval 1">
          <a:extLst>
            <a:ext uri="{FF2B5EF4-FFF2-40B4-BE49-F238E27FC236}">
              <a16:creationId xmlns:a16="http://schemas.microsoft.com/office/drawing/2014/main" id="{9FFB23CC-BFFF-4B94-B84F-226166B04807}"/>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96" name="Oval 395">
          <a:extLst>
            <a:ext uri="{FF2B5EF4-FFF2-40B4-BE49-F238E27FC236}">
              <a16:creationId xmlns:a16="http://schemas.microsoft.com/office/drawing/2014/main" id="{AD71E5EE-417E-428F-B260-4C38903A3EDD}"/>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97" name="Oval 1">
          <a:extLst>
            <a:ext uri="{FF2B5EF4-FFF2-40B4-BE49-F238E27FC236}">
              <a16:creationId xmlns:a16="http://schemas.microsoft.com/office/drawing/2014/main" id="{8299A006-EFAC-458B-8CA3-6550E0E0F29C}"/>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98" name="Oval 397">
          <a:extLst>
            <a:ext uri="{FF2B5EF4-FFF2-40B4-BE49-F238E27FC236}">
              <a16:creationId xmlns:a16="http://schemas.microsoft.com/office/drawing/2014/main" id="{51189763-E910-45A2-951F-520AEA0ADCDD}"/>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399" name="Oval 1">
          <a:extLst>
            <a:ext uri="{FF2B5EF4-FFF2-40B4-BE49-F238E27FC236}">
              <a16:creationId xmlns:a16="http://schemas.microsoft.com/office/drawing/2014/main" id="{9DF17878-0F9B-4CC3-A395-537A776E505B}"/>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400" name="Oval 399">
          <a:extLst>
            <a:ext uri="{FF2B5EF4-FFF2-40B4-BE49-F238E27FC236}">
              <a16:creationId xmlns:a16="http://schemas.microsoft.com/office/drawing/2014/main" id="{88320183-4D20-4611-B686-F60D40BB6BBA}"/>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401" name="Oval 1">
          <a:extLst>
            <a:ext uri="{FF2B5EF4-FFF2-40B4-BE49-F238E27FC236}">
              <a16:creationId xmlns:a16="http://schemas.microsoft.com/office/drawing/2014/main" id="{DF61397E-A2E4-455E-9C07-86A44502BCB0}"/>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402" name="Oval 401">
          <a:extLst>
            <a:ext uri="{FF2B5EF4-FFF2-40B4-BE49-F238E27FC236}">
              <a16:creationId xmlns:a16="http://schemas.microsoft.com/office/drawing/2014/main" id="{25E967B9-FDC5-4995-AEB1-CF732CFF9D48}"/>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403" name="Oval 1">
          <a:extLst>
            <a:ext uri="{FF2B5EF4-FFF2-40B4-BE49-F238E27FC236}">
              <a16:creationId xmlns:a16="http://schemas.microsoft.com/office/drawing/2014/main" id="{0C4395A8-9C9D-4BC7-B957-FF8B42EE7E58}"/>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404" name="Oval 403">
          <a:extLst>
            <a:ext uri="{FF2B5EF4-FFF2-40B4-BE49-F238E27FC236}">
              <a16:creationId xmlns:a16="http://schemas.microsoft.com/office/drawing/2014/main" id="{1EEFAD08-1331-47FE-8F67-5BC988A9F8D3}"/>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405" name="Oval 1">
          <a:extLst>
            <a:ext uri="{FF2B5EF4-FFF2-40B4-BE49-F238E27FC236}">
              <a16:creationId xmlns:a16="http://schemas.microsoft.com/office/drawing/2014/main" id="{24DD073E-4E1B-4CB8-9B93-C74DDD5BBB66}"/>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406" name="Oval 405">
          <a:extLst>
            <a:ext uri="{FF2B5EF4-FFF2-40B4-BE49-F238E27FC236}">
              <a16:creationId xmlns:a16="http://schemas.microsoft.com/office/drawing/2014/main" id="{A4816374-23E8-48C7-B6A1-F51BB502DC88}"/>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407" name="Oval 1">
          <a:extLst>
            <a:ext uri="{FF2B5EF4-FFF2-40B4-BE49-F238E27FC236}">
              <a16:creationId xmlns:a16="http://schemas.microsoft.com/office/drawing/2014/main" id="{433495B4-6B1D-41D7-B93C-B2EE1950DA1D}"/>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27</xdr:row>
      <xdr:rowOff>133350</xdr:rowOff>
    </xdr:from>
    <xdr:to>
      <xdr:col>5</xdr:col>
      <xdr:colOff>990600</xdr:colOff>
      <xdr:row>27</xdr:row>
      <xdr:rowOff>133350</xdr:rowOff>
    </xdr:to>
    <xdr:sp macro="" textlink="">
      <xdr:nvSpPr>
        <xdr:cNvPr id="408" name="Oval 407">
          <a:extLst>
            <a:ext uri="{FF2B5EF4-FFF2-40B4-BE49-F238E27FC236}">
              <a16:creationId xmlns:a16="http://schemas.microsoft.com/office/drawing/2014/main" id="{C928E308-4A51-4D3E-A205-05DDB446F03D}"/>
            </a:ext>
          </a:extLst>
        </xdr:cNvPr>
        <xdr:cNvSpPr>
          <a:spLocks noChangeArrowheads="1"/>
        </xdr:cNvSpPr>
      </xdr:nvSpPr>
      <xdr:spPr bwMode="auto">
        <a:xfrm>
          <a:off x="7505700" y="7981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09" name="Oval 1">
          <a:extLst>
            <a:ext uri="{FF2B5EF4-FFF2-40B4-BE49-F238E27FC236}">
              <a16:creationId xmlns:a16="http://schemas.microsoft.com/office/drawing/2014/main" id="{F65D438F-AB13-46B8-B040-66D4C99EC70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10" name="Oval 409">
          <a:extLst>
            <a:ext uri="{FF2B5EF4-FFF2-40B4-BE49-F238E27FC236}">
              <a16:creationId xmlns:a16="http://schemas.microsoft.com/office/drawing/2014/main" id="{166C8AAE-ED97-4018-8DFF-BF81AD9D449C}"/>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11" name="Oval 1">
          <a:extLst>
            <a:ext uri="{FF2B5EF4-FFF2-40B4-BE49-F238E27FC236}">
              <a16:creationId xmlns:a16="http://schemas.microsoft.com/office/drawing/2014/main" id="{1BDEBA34-DD80-49F3-85F7-72BC660B7BA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12" name="Oval 411">
          <a:extLst>
            <a:ext uri="{FF2B5EF4-FFF2-40B4-BE49-F238E27FC236}">
              <a16:creationId xmlns:a16="http://schemas.microsoft.com/office/drawing/2014/main" id="{1B282A9A-5508-46DE-9C50-2A7D49D71653}"/>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13" name="Oval 1">
          <a:extLst>
            <a:ext uri="{FF2B5EF4-FFF2-40B4-BE49-F238E27FC236}">
              <a16:creationId xmlns:a16="http://schemas.microsoft.com/office/drawing/2014/main" id="{7FB5B7EA-79D1-4D0F-AEB6-2946853D74A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14" name="Oval 413">
          <a:extLst>
            <a:ext uri="{FF2B5EF4-FFF2-40B4-BE49-F238E27FC236}">
              <a16:creationId xmlns:a16="http://schemas.microsoft.com/office/drawing/2014/main" id="{E4D272C7-F975-4425-B74E-AA771254E7EC}"/>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15" name="Oval 1">
          <a:extLst>
            <a:ext uri="{FF2B5EF4-FFF2-40B4-BE49-F238E27FC236}">
              <a16:creationId xmlns:a16="http://schemas.microsoft.com/office/drawing/2014/main" id="{379AC8E9-280B-4E96-9C57-CAF2239D7C74}"/>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16" name="Oval 415">
          <a:extLst>
            <a:ext uri="{FF2B5EF4-FFF2-40B4-BE49-F238E27FC236}">
              <a16:creationId xmlns:a16="http://schemas.microsoft.com/office/drawing/2014/main" id="{C718EF1B-97D1-4C46-9FB5-7242E3379BC4}"/>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17" name="Oval 1">
          <a:extLst>
            <a:ext uri="{FF2B5EF4-FFF2-40B4-BE49-F238E27FC236}">
              <a16:creationId xmlns:a16="http://schemas.microsoft.com/office/drawing/2014/main" id="{ACBFA17E-C91F-4F54-A982-D7A34E869E52}"/>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18" name="Oval 417">
          <a:extLst>
            <a:ext uri="{FF2B5EF4-FFF2-40B4-BE49-F238E27FC236}">
              <a16:creationId xmlns:a16="http://schemas.microsoft.com/office/drawing/2014/main" id="{ECCCAA36-B37A-4099-9D78-1840EF45D78E}"/>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19" name="Oval 1">
          <a:extLst>
            <a:ext uri="{FF2B5EF4-FFF2-40B4-BE49-F238E27FC236}">
              <a16:creationId xmlns:a16="http://schemas.microsoft.com/office/drawing/2014/main" id="{A65709A4-152B-45A0-BA1B-2C3B5486CC2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20" name="Oval 419">
          <a:extLst>
            <a:ext uri="{FF2B5EF4-FFF2-40B4-BE49-F238E27FC236}">
              <a16:creationId xmlns:a16="http://schemas.microsoft.com/office/drawing/2014/main" id="{F383E8FF-FAFC-4C2A-A09F-25DC10FF91BD}"/>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21" name="Oval 1">
          <a:extLst>
            <a:ext uri="{FF2B5EF4-FFF2-40B4-BE49-F238E27FC236}">
              <a16:creationId xmlns:a16="http://schemas.microsoft.com/office/drawing/2014/main" id="{13782454-EF79-45D8-AA41-B937A54421C8}"/>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22" name="Oval 421">
          <a:extLst>
            <a:ext uri="{FF2B5EF4-FFF2-40B4-BE49-F238E27FC236}">
              <a16:creationId xmlns:a16="http://schemas.microsoft.com/office/drawing/2014/main" id="{4768010D-BA2F-4803-9084-5C3FC5E0244D}"/>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23" name="Oval 1">
          <a:extLst>
            <a:ext uri="{FF2B5EF4-FFF2-40B4-BE49-F238E27FC236}">
              <a16:creationId xmlns:a16="http://schemas.microsoft.com/office/drawing/2014/main" id="{10C1494A-9CA5-45E0-909C-99A473B6F34B}"/>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24" name="Oval 423">
          <a:extLst>
            <a:ext uri="{FF2B5EF4-FFF2-40B4-BE49-F238E27FC236}">
              <a16:creationId xmlns:a16="http://schemas.microsoft.com/office/drawing/2014/main" id="{2E74E1C0-926A-49DE-863C-DBB5404E8A75}"/>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25" name="Oval 1">
          <a:extLst>
            <a:ext uri="{FF2B5EF4-FFF2-40B4-BE49-F238E27FC236}">
              <a16:creationId xmlns:a16="http://schemas.microsoft.com/office/drawing/2014/main" id="{F410937C-3773-4446-AA35-7A4AB1C50A22}"/>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26" name="Oval 425">
          <a:extLst>
            <a:ext uri="{FF2B5EF4-FFF2-40B4-BE49-F238E27FC236}">
              <a16:creationId xmlns:a16="http://schemas.microsoft.com/office/drawing/2014/main" id="{41B5EBB9-512E-4855-8D58-EFBE99548C9D}"/>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27" name="Oval 1">
          <a:extLst>
            <a:ext uri="{FF2B5EF4-FFF2-40B4-BE49-F238E27FC236}">
              <a16:creationId xmlns:a16="http://schemas.microsoft.com/office/drawing/2014/main" id="{0DD4C269-AE5E-4765-9BF2-68128C6EE7CD}"/>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28" name="Oval 427">
          <a:extLst>
            <a:ext uri="{FF2B5EF4-FFF2-40B4-BE49-F238E27FC236}">
              <a16:creationId xmlns:a16="http://schemas.microsoft.com/office/drawing/2014/main" id="{46E1891F-E7CD-41AF-9864-DAD9C5BC4C0D}"/>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29" name="Oval 1">
          <a:extLst>
            <a:ext uri="{FF2B5EF4-FFF2-40B4-BE49-F238E27FC236}">
              <a16:creationId xmlns:a16="http://schemas.microsoft.com/office/drawing/2014/main" id="{ACD377B1-3949-4D86-AB4D-95D4D443DE5C}"/>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30" name="Oval 429">
          <a:extLst>
            <a:ext uri="{FF2B5EF4-FFF2-40B4-BE49-F238E27FC236}">
              <a16:creationId xmlns:a16="http://schemas.microsoft.com/office/drawing/2014/main" id="{D673A904-E230-4A82-B0EE-E17F77D9276D}"/>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31" name="Oval 1">
          <a:extLst>
            <a:ext uri="{FF2B5EF4-FFF2-40B4-BE49-F238E27FC236}">
              <a16:creationId xmlns:a16="http://schemas.microsoft.com/office/drawing/2014/main" id="{822110C2-51AF-4B91-845F-59C645EB763C}"/>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32" name="Oval 431">
          <a:extLst>
            <a:ext uri="{FF2B5EF4-FFF2-40B4-BE49-F238E27FC236}">
              <a16:creationId xmlns:a16="http://schemas.microsoft.com/office/drawing/2014/main" id="{F37AD119-AF8C-40CE-8117-B02DEC57C852}"/>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33" name="Oval 1">
          <a:extLst>
            <a:ext uri="{FF2B5EF4-FFF2-40B4-BE49-F238E27FC236}">
              <a16:creationId xmlns:a16="http://schemas.microsoft.com/office/drawing/2014/main" id="{92B6EB63-E755-46B1-8EEA-76E7ABA4B8E1}"/>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34" name="Oval 433">
          <a:extLst>
            <a:ext uri="{FF2B5EF4-FFF2-40B4-BE49-F238E27FC236}">
              <a16:creationId xmlns:a16="http://schemas.microsoft.com/office/drawing/2014/main" id="{3CDEE95B-D310-4192-B6AB-C8AC2B9F938E}"/>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35" name="Oval 1">
          <a:extLst>
            <a:ext uri="{FF2B5EF4-FFF2-40B4-BE49-F238E27FC236}">
              <a16:creationId xmlns:a16="http://schemas.microsoft.com/office/drawing/2014/main" id="{456F826E-EA5E-41CA-88A9-FEA8FE0619D8}"/>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36" name="Oval 435">
          <a:extLst>
            <a:ext uri="{FF2B5EF4-FFF2-40B4-BE49-F238E27FC236}">
              <a16:creationId xmlns:a16="http://schemas.microsoft.com/office/drawing/2014/main" id="{0F931A64-7E6D-47AD-8C49-13B7451F2615}"/>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37" name="Oval 1">
          <a:extLst>
            <a:ext uri="{FF2B5EF4-FFF2-40B4-BE49-F238E27FC236}">
              <a16:creationId xmlns:a16="http://schemas.microsoft.com/office/drawing/2014/main" id="{D5AA9926-16EC-4527-A6C1-B7EFA00CA9FC}"/>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38" name="Oval 437">
          <a:extLst>
            <a:ext uri="{FF2B5EF4-FFF2-40B4-BE49-F238E27FC236}">
              <a16:creationId xmlns:a16="http://schemas.microsoft.com/office/drawing/2014/main" id="{A70B8885-22BF-40A8-9770-709EA125167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39" name="Oval 1">
          <a:extLst>
            <a:ext uri="{FF2B5EF4-FFF2-40B4-BE49-F238E27FC236}">
              <a16:creationId xmlns:a16="http://schemas.microsoft.com/office/drawing/2014/main" id="{CD382A8F-119A-40EB-8AAF-BCB2CF5C7426}"/>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40" name="Oval 439">
          <a:extLst>
            <a:ext uri="{FF2B5EF4-FFF2-40B4-BE49-F238E27FC236}">
              <a16:creationId xmlns:a16="http://schemas.microsoft.com/office/drawing/2014/main" id="{7D3F47F7-3AF4-461A-B856-4626F3516387}"/>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41" name="Oval 1">
          <a:extLst>
            <a:ext uri="{FF2B5EF4-FFF2-40B4-BE49-F238E27FC236}">
              <a16:creationId xmlns:a16="http://schemas.microsoft.com/office/drawing/2014/main" id="{EEF5D9E4-8E44-44AA-BA2D-E63899EBBF72}"/>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42" name="Oval 441">
          <a:extLst>
            <a:ext uri="{FF2B5EF4-FFF2-40B4-BE49-F238E27FC236}">
              <a16:creationId xmlns:a16="http://schemas.microsoft.com/office/drawing/2014/main" id="{C36849C6-DCC4-4344-8CDF-FF7F9B82DEC6}"/>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43" name="Oval 1">
          <a:extLst>
            <a:ext uri="{FF2B5EF4-FFF2-40B4-BE49-F238E27FC236}">
              <a16:creationId xmlns:a16="http://schemas.microsoft.com/office/drawing/2014/main" id="{BAE04A6E-3478-4B8A-8175-AD74087E1EB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44" name="Oval 443">
          <a:extLst>
            <a:ext uri="{FF2B5EF4-FFF2-40B4-BE49-F238E27FC236}">
              <a16:creationId xmlns:a16="http://schemas.microsoft.com/office/drawing/2014/main" id="{CD2250AC-3FA3-431D-BC52-D37D89A13823}"/>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45" name="Oval 1">
          <a:extLst>
            <a:ext uri="{FF2B5EF4-FFF2-40B4-BE49-F238E27FC236}">
              <a16:creationId xmlns:a16="http://schemas.microsoft.com/office/drawing/2014/main" id="{7B3A7556-F2C7-4AB6-952D-F255E887E0D3}"/>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46" name="Oval 445">
          <a:extLst>
            <a:ext uri="{FF2B5EF4-FFF2-40B4-BE49-F238E27FC236}">
              <a16:creationId xmlns:a16="http://schemas.microsoft.com/office/drawing/2014/main" id="{BBA4F3FB-753C-4C23-9C0A-EA3CEA011955}"/>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47" name="Oval 1">
          <a:extLst>
            <a:ext uri="{FF2B5EF4-FFF2-40B4-BE49-F238E27FC236}">
              <a16:creationId xmlns:a16="http://schemas.microsoft.com/office/drawing/2014/main" id="{377B7F41-EE02-4B9B-881F-80B185809A0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48" name="Oval 447">
          <a:extLst>
            <a:ext uri="{FF2B5EF4-FFF2-40B4-BE49-F238E27FC236}">
              <a16:creationId xmlns:a16="http://schemas.microsoft.com/office/drawing/2014/main" id="{07530851-F4EF-4382-A90D-1522066E35E5}"/>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49" name="Oval 1">
          <a:extLst>
            <a:ext uri="{FF2B5EF4-FFF2-40B4-BE49-F238E27FC236}">
              <a16:creationId xmlns:a16="http://schemas.microsoft.com/office/drawing/2014/main" id="{3D27105D-97D1-4C56-8E39-1FEA4E981ED1}"/>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50" name="Oval 449">
          <a:extLst>
            <a:ext uri="{FF2B5EF4-FFF2-40B4-BE49-F238E27FC236}">
              <a16:creationId xmlns:a16="http://schemas.microsoft.com/office/drawing/2014/main" id="{5AF117A2-1F56-4FB1-89D9-B3284AABE5CD}"/>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51" name="Oval 1">
          <a:extLst>
            <a:ext uri="{FF2B5EF4-FFF2-40B4-BE49-F238E27FC236}">
              <a16:creationId xmlns:a16="http://schemas.microsoft.com/office/drawing/2014/main" id="{72362144-913D-4F1C-8F36-D80F1D9F2231}"/>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52" name="Oval 451">
          <a:extLst>
            <a:ext uri="{FF2B5EF4-FFF2-40B4-BE49-F238E27FC236}">
              <a16:creationId xmlns:a16="http://schemas.microsoft.com/office/drawing/2014/main" id="{ADB07BF8-EB43-4401-86B3-5544BFBCBA1B}"/>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53" name="Oval 1">
          <a:extLst>
            <a:ext uri="{FF2B5EF4-FFF2-40B4-BE49-F238E27FC236}">
              <a16:creationId xmlns:a16="http://schemas.microsoft.com/office/drawing/2014/main" id="{29F0C254-3D72-4F46-8238-FD251455787B}"/>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54" name="Oval 453">
          <a:extLst>
            <a:ext uri="{FF2B5EF4-FFF2-40B4-BE49-F238E27FC236}">
              <a16:creationId xmlns:a16="http://schemas.microsoft.com/office/drawing/2014/main" id="{C7D0F982-7075-4A05-B46C-BEEF88595B8E}"/>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55" name="Oval 1">
          <a:extLst>
            <a:ext uri="{FF2B5EF4-FFF2-40B4-BE49-F238E27FC236}">
              <a16:creationId xmlns:a16="http://schemas.microsoft.com/office/drawing/2014/main" id="{66CBB7F6-19C3-4E2B-A055-7B196D3CD3D2}"/>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56" name="Oval 455">
          <a:extLst>
            <a:ext uri="{FF2B5EF4-FFF2-40B4-BE49-F238E27FC236}">
              <a16:creationId xmlns:a16="http://schemas.microsoft.com/office/drawing/2014/main" id="{2463AE06-5EBF-4C44-8B09-0D71C99EEB60}"/>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57" name="Oval 1">
          <a:extLst>
            <a:ext uri="{FF2B5EF4-FFF2-40B4-BE49-F238E27FC236}">
              <a16:creationId xmlns:a16="http://schemas.microsoft.com/office/drawing/2014/main" id="{8873FD05-1C0F-414C-9C06-2D3600638A50}"/>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58" name="Oval 457">
          <a:extLst>
            <a:ext uri="{FF2B5EF4-FFF2-40B4-BE49-F238E27FC236}">
              <a16:creationId xmlns:a16="http://schemas.microsoft.com/office/drawing/2014/main" id="{38349B60-B007-4FAC-8D3C-244C8E6623A8}"/>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59" name="Oval 1">
          <a:extLst>
            <a:ext uri="{FF2B5EF4-FFF2-40B4-BE49-F238E27FC236}">
              <a16:creationId xmlns:a16="http://schemas.microsoft.com/office/drawing/2014/main" id="{D1210F0B-B89A-4626-827D-3BBBFA017BB3}"/>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60" name="Oval 459">
          <a:extLst>
            <a:ext uri="{FF2B5EF4-FFF2-40B4-BE49-F238E27FC236}">
              <a16:creationId xmlns:a16="http://schemas.microsoft.com/office/drawing/2014/main" id="{0223C48D-882F-43A8-A5FF-3741A588D15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61" name="Oval 1">
          <a:extLst>
            <a:ext uri="{FF2B5EF4-FFF2-40B4-BE49-F238E27FC236}">
              <a16:creationId xmlns:a16="http://schemas.microsoft.com/office/drawing/2014/main" id="{76660C95-DFED-4C35-BCD8-157A6EFAFB54}"/>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62" name="Oval 461">
          <a:extLst>
            <a:ext uri="{FF2B5EF4-FFF2-40B4-BE49-F238E27FC236}">
              <a16:creationId xmlns:a16="http://schemas.microsoft.com/office/drawing/2014/main" id="{03754A87-E159-4EAF-BCB9-963B4E52188D}"/>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63" name="Oval 1">
          <a:extLst>
            <a:ext uri="{FF2B5EF4-FFF2-40B4-BE49-F238E27FC236}">
              <a16:creationId xmlns:a16="http://schemas.microsoft.com/office/drawing/2014/main" id="{2E561342-8B77-4D6A-825C-1B9D2E72BD5E}"/>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64" name="Oval 463">
          <a:extLst>
            <a:ext uri="{FF2B5EF4-FFF2-40B4-BE49-F238E27FC236}">
              <a16:creationId xmlns:a16="http://schemas.microsoft.com/office/drawing/2014/main" id="{7C054D70-28E2-46A5-AC1C-3AC76BF177A3}"/>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65" name="Oval 1">
          <a:extLst>
            <a:ext uri="{FF2B5EF4-FFF2-40B4-BE49-F238E27FC236}">
              <a16:creationId xmlns:a16="http://schemas.microsoft.com/office/drawing/2014/main" id="{C46F315A-A0BF-4B04-B786-BE93AD829CF3}"/>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66" name="Oval 465">
          <a:extLst>
            <a:ext uri="{FF2B5EF4-FFF2-40B4-BE49-F238E27FC236}">
              <a16:creationId xmlns:a16="http://schemas.microsoft.com/office/drawing/2014/main" id="{49153294-32E3-4583-94FB-4951CE361BC6}"/>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67" name="Oval 1">
          <a:extLst>
            <a:ext uri="{FF2B5EF4-FFF2-40B4-BE49-F238E27FC236}">
              <a16:creationId xmlns:a16="http://schemas.microsoft.com/office/drawing/2014/main" id="{A6C2199A-97B9-4C7D-B489-06FD8A8150E0}"/>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68" name="Oval 467">
          <a:extLst>
            <a:ext uri="{FF2B5EF4-FFF2-40B4-BE49-F238E27FC236}">
              <a16:creationId xmlns:a16="http://schemas.microsoft.com/office/drawing/2014/main" id="{617C731E-C82F-4EE8-A94F-1EC3A03A5A68}"/>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69" name="Oval 1">
          <a:extLst>
            <a:ext uri="{FF2B5EF4-FFF2-40B4-BE49-F238E27FC236}">
              <a16:creationId xmlns:a16="http://schemas.microsoft.com/office/drawing/2014/main" id="{4DD83767-D58C-43D6-88E7-15AEE4556AAB}"/>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70" name="Oval 469">
          <a:extLst>
            <a:ext uri="{FF2B5EF4-FFF2-40B4-BE49-F238E27FC236}">
              <a16:creationId xmlns:a16="http://schemas.microsoft.com/office/drawing/2014/main" id="{9CEAA8DE-E7BE-4D6A-B5D9-AF4CB7827C2C}"/>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71" name="Oval 1">
          <a:extLst>
            <a:ext uri="{FF2B5EF4-FFF2-40B4-BE49-F238E27FC236}">
              <a16:creationId xmlns:a16="http://schemas.microsoft.com/office/drawing/2014/main" id="{ACEA08F3-96C5-4A74-9261-E85D2D0F8EE2}"/>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72" name="Oval 471">
          <a:extLst>
            <a:ext uri="{FF2B5EF4-FFF2-40B4-BE49-F238E27FC236}">
              <a16:creationId xmlns:a16="http://schemas.microsoft.com/office/drawing/2014/main" id="{D9F0CFC0-0FAC-4306-A098-7B27896CB60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73" name="Oval 1">
          <a:extLst>
            <a:ext uri="{FF2B5EF4-FFF2-40B4-BE49-F238E27FC236}">
              <a16:creationId xmlns:a16="http://schemas.microsoft.com/office/drawing/2014/main" id="{7850E90B-2749-4DB1-911E-C8910A13529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74" name="Oval 473">
          <a:extLst>
            <a:ext uri="{FF2B5EF4-FFF2-40B4-BE49-F238E27FC236}">
              <a16:creationId xmlns:a16="http://schemas.microsoft.com/office/drawing/2014/main" id="{0DCB48B9-E2CF-4F9C-BDC9-640F0D66D178}"/>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75" name="Oval 1">
          <a:extLst>
            <a:ext uri="{FF2B5EF4-FFF2-40B4-BE49-F238E27FC236}">
              <a16:creationId xmlns:a16="http://schemas.microsoft.com/office/drawing/2014/main" id="{7F9C96F3-E964-429D-8597-97F181871676}"/>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76" name="Oval 475">
          <a:extLst>
            <a:ext uri="{FF2B5EF4-FFF2-40B4-BE49-F238E27FC236}">
              <a16:creationId xmlns:a16="http://schemas.microsoft.com/office/drawing/2014/main" id="{D127BD5E-D68B-4DED-BD74-B91FB8120545}"/>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77" name="Oval 1">
          <a:extLst>
            <a:ext uri="{FF2B5EF4-FFF2-40B4-BE49-F238E27FC236}">
              <a16:creationId xmlns:a16="http://schemas.microsoft.com/office/drawing/2014/main" id="{EE0C7BE9-B874-4EBF-96DA-9923DBA2D2F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78" name="Oval 477">
          <a:extLst>
            <a:ext uri="{FF2B5EF4-FFF2-40B4-BE49-F238E27FC236}">
              <a16:creationId xmlns:a16="http://schemas.microsoft.com/office/drawing/2014/main" id="{1ADC9C89-1F51-47EF-B6BD-6FE3E16002EC}"/>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79" name="Oval 1">
          <a:extLst>
            <a:ext uri="{FF2B5EF4-FFF2-40B4-BE49-F238E27FC236}">
              <a16:creationId xmlns:a16="http://schemas.microsoft.com/office/drawing/2014/main" id="{DF6C54D4-558F-417F-B7EE-085D624FBA08}"/>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80" name="Oval 479">
          <a:extLst>
            <a:ext uri="{FF2B5EF4-FFF2-40B4-BE49-F238E27FC236}">
              <a16:creationId xmlns:a16="http://schemas.microsoft.com/office/drawing/2014/main" id="{AD64A987-4CA1-4B32-BDA1-742366ABFA85}"/>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81" name="Oval 1">
          <a:extLst>
            <a:ext uri="{FF2B5EF4-FFF2-40B4-BE49-F238E27FC236}">
              <a16:creationId xmlns:a16="http://schemas.microsoft.com/office/drawing/2014/main" id="{B9235ADE-AAEB-4A59-BCE5-BECB45DC6816}"/>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82" name="Oval 481">
          <a:extLst>
            <a:ext uri="{FF2B5EF4-FFF2-40B4-BE49-F238E27FC236}">
              <a16:creationId xmlns:a16="http://schemas.microsoft.com/office/drawing/2014/main" id="{51AAE185-A772-46A0-AD6B-7FF160D8EE66}"/>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83" name="Oval 1">
          <a:extLst>
            <a:ext uri="{FF2B5EF4-FFF2-40B4-BE49-F238E27FC236}">
              <a16:creationId xmlns:a16="http://schemas.microsoft.com/office/drawing/2014/main" id="{1AF18C1C-AFCD-4231-A6F0-67EEDB80803B}"/>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84" name="Oval 483">
          <a:extLst>
            <a:ext uri="{FF2B5EF4-FFF2-40B4-BE49-F238E27FC236}">
              <a16:creationId xmlns:a16="http://schemas.microsoft.com/office/drawing/2014/main" id="{1F803BA9-14F3-4E8B-B41F-C4FDAB732FD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85" name="Oval 1">
          <a:extLst>
            <a:ext uri="{FF2B5EF4-FFF2-40B4-BE49-F238E27FC236}">
              <a16:creationId xmlns:a16="http://schemas.microsoft.com/office/drawing/2014/main" id="{97E3E4A7-9472-481D-885C-3F08C55BF74E}"/>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86" name="Oval 485">
          <a:extLst>
            <a:ext uri="{FF2B5EF4-FFF2-40B4-BE49-F238E27FC236}">
              <a16:creationId xmlns:a16="http://schemas.microsoft.com/office/drawing/2014/main" id="{C04DFDB9-E3DE-4A65-9E7D-46C246FA8501}"/>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87" name="Oval 1">
          <a:extLst>
            <a:ext uri="{FF2B5EF4-FFF2-40B4-BE49-F238E27FC236}">
              <a16:creationId xmlns:a16="http://schemas.microsoft.com/office/drawing/2014/main" id="{B4F93B2E-D00F-4783-9B49-B6092A76812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88" name="Oval 487">
          <a:extLst>
            <a:ext uri="{FF2B5EF4-FFF2-40B4-BE49-F238E27FC236}">
              <a16:creationId xmlns:a16="http://schemas.microsoft.com/office/drawing/2014/main" id="{759F8434-7176-4875-B44E-FB107A9D75E4}"/>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89" name="Oval 1">
          <a:extLst>
            <a:ext uri="{FF2B5EF4-FFF2-40B4-BE49-F238E27FC236}">
              <a16:creationId xmlns:a16="http://schemas.microsoft.com/office/drawing/2014/main" id="{1C987862-2A3A-43CD-8DF8-F7A76895D1C3}"/>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90" name="Oval 489">
          <a:extLst>
            <a:ext uri="{FF2B5EF4-FFF2-40B4-BE49-F238E27FC236}">
              <a16:creationId xmlns:a16="http://schemas.microsoft.com/office/drawing/2014/main" id="{A306F2E6-4D0D-497D-824E-DB3B47388983}"/>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91" name="Oval 1">
          <a:extLst>
            <a:ext uri="{FF2B5EF4-FFF2-40B4-BE49-F238E27FC236}">
              <a16:creationId xmlns:a16="http://schemas.microsoft.com/office/drawing/2014/main" id="{63F306FC-837C-40B3-A07D-7F03028A776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92" name="Oval 491">
          <a:extLst>
            <a:ext uri="{FF2B5EF4-FFF2-40B4-BE49-F238E27FC236}">
              <a16:creationId xmlns:a16="http://schemas.microsoft.com/office/drawing/2014/main" id="{BB2FDA5C-3B4C-4C20-AD1E-8992A0BA3A4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93" name="Oval 1">
          <a:extLst>
            <a:ext uri="{FF2B5EF4-FFF2-40B4-BE49-F238E27FC236}">
              <a16:creationId xmlns:a16="http://schemas.microsoft.com/office/drawing/2014/main" id="{36BDA7E3-B6EB-49DF-B416-8D7BF97A791D}"/>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94" name="Oval 493">
          <a:extLst>
            <a:ext uri="{FF2B5EF4-FFF2-40B4-BE49-F238E27FC236}">
              <a16:creationId xmlns:a16="http://schemas.microsoft.com/office/drawing/2014/main" id="{91BE692A-B675-465E-9A3A-4D0B59E2D358}"/>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95" name="Oval 1">
          <a:extLst>
            <a:ext uri="{FF2B5EF4-FFF2-40B4-BE49-F238E27FC236}">
              <a16:creationId xmlns:a16="http://schemas.microsoft.com/office/drawing/2014/main" id="{732973DA-DF24-42D1-981D-87C39E636C0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96" name="Oval 495">
          <a:extLst>
            <a:ext uri="{FF2B5EF4-FFF2-40B4-BE49-F238E27FC236}">
              <a16:creationId xmlns:a16="http://schemas.microsoft.com/office/drawing/2014/main" id="{ADFEA583-7D21-4A72-AA91-521E5F0A071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97" name="Oval 1">
          <a:extLst>
            <a:ext uri="{FF2B5EF4-FFF2-40B4-BE49-F238E27FC236}">
              <a16:creationId xmlns:a16="http://schemas.microsoft.com/office/drawing/2014/main" id="{D0D6AB26-3539-46C3-93DE-9BD62363953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98" name="Oval 497">
          <a:extLst>
            <a:ext uri="{FF2B5EF4-FFF2-40B4-BE49-F238E27FC236}">
              <a16:creationId xmlns:a16="http://schemas.microsoft.com/office/drawing/2014/main" id="{18ECD2BB-96FA-492D-903B-1588C2FA80B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499" name="Oval 1">
          <a:extLst>
            <a:ext uri="{FF2B5EF4-FFF2-40B4-BE49-F238E27FC236}">
              <a16:creationId xmlns:a16="http://schemas.microsoft.com/office/drawing/2014/main" id="{1D1FF43A-4E61-4EC5-BC19-4BE49982081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00" name="Oval 499">
          <a:extLst>
            <a:ext uri="{FF2B5EF4-FFF2-40B4-BE49-F238E27FC236}">
              <a16:creationId xmlns:a16="http://schemas.microsoft.com/office/drawing/2014/main" id="{A7E72918-457E-4EE8-95D3-7A760072FBAD}"/>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01" name="Oval 1">
          <a:extLst>
            <a:ext uri="{FF2B5EF4-FFF2-40B4-BE49-F238E27FC236}">
              <a16:creationId xmlns:a16="http://schemas.microsoft.com/office/drawing/2014/main" id="{382C0AD3-F968-47AE-8F67-64ECB138CFE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02" name="Oval 501">
          <a:extLst>
            <a:ext uri="{FF2B5EF4-FFF2-40B4-BE49-F238E27FC236}">
              <a16:creationId xmlns:a16="http://schemas.microsoft.com/office/drawing/2014/main" id="{B5AB2950-9D23-43F0-AC26-9D839C4412C7}"/>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03" name="Oval 1">
          <a:extLst>
            <a:ext uri="{FF2B5EF4-FFF2-40B4-BE49-F238E27FC236}">
              <a16:creationId xmlns:a16="http://schemas.microsoft.com/office/drawing/2014/main" id="{8E78D2AE-9538-4ADB-98B3-427FE13A8B57}"/>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04" name="Oval 503">
          <a:extLst>
            <a:ext uri="{FF2B5EF4-FFF2-40B4-BE49-F238E27FC236}">
              <a16:creationId xmlns:a16="http://schemas.microsoft.com/office/drawing/2014/main" id="{02D735E4-2C07-419D-B82A-022CD41170AB}"/>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05" name="Oval 1">
          <a:extLst>
            <a:ext uri="{FF2B5EF4-FFF2-40B4-BE49-F238E27FC236}">
              <a16:creationId xmlns:a16="http://schemas.microsoft.com/office/drawing/2014/main" id="{BF2B2ED2-27DA-41BD-B38D-9DD1C75D74C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06" name="Oval 505">
          <a:extLst>
            <a:ext uri="{FF2B5EF4-FFF2-40B4-BE49-F238E27FC236}">
              <a16:creationId xmlns:a16="http://schemas.microsoft.com/office/drawing/2014/main" id="{DD706482-B4D7-494A-BC73-2B820DA2C6CE}"/>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07" name="Oval 1">
          <a:extLst>
            <a:ext uri="{FF2B5EF4-FFF2-40B4-BE49-F238E27FC236}">
              <a16:creationId xmlns:a16="http://schemas.microsoft.com/office/drawing/2014/main" id="{7BC0CF30-5AA8-465B-A94E-FBA8B1E45028}"/>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08" name="Oval 507">
          <a:extLst>
            <a:ext uri="{FF2B5EF4-FFF2-40B4-BE49-F238E27FC236}">
              <a16:creationId xmlns:a16="http://schemas.microsoft.com/office/drawing/2014/main" id="{379E375B-4B1A-49B9-88CC-DEDAEE091EB3}"/>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09" name="Oval 1">
          <a:extLst>
            <a:ext uri="{FF2B5EF4-FFF2-40B4-BE49-F238E27FC236}">
              <a16:creationId xmlns:a16="http://schemas.microsoft.com/office/drawing/2014/main" id="{A03FC091-2F8E-4D0B-A8DF-E9C6C20422EE}"/>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10" name="Oval 509">
          <a:extLst>
            <a:ext uri="{FF2B5EF4-FFF2-40B4-BE49-F238E27FC236}">
              <a16:creationId xmlns:a16="http://schemas.microsoft.com/office/drawing/2014/main" id="{E36AD766-B919-4FE8-A2CF-0EDE4E8E9577}"/>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11" name="Oval 1">
          <a:extLst>
            <a:ext uri="{FF2B5EF4-FFF2-40B4-BE49-F238E27FC236}">
              <a16:creationId xmlns:a16="http://schemas.microsoft.com/office/drawing/2014/main" id="{3A649906-A90C-4C0B-BE66-48A864E9E654}"/>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12" name="Oval 511">
          <a:extLst>
            <a:ext uri="{FF2B5EF4-FFF2-40B4-BE49-F238E27FC236}">
              <a16:creationId xmlns:a16="http://schemas.microsoft.com/office/drawing/2014/main" id="{7A10B647-CB19-4ECB-9C9F-BAA6AFAE6CA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13" name="Oval 1">
          <a:extLst>
            <a:ext uri="{FF2B5EF4-FFF2-40B4-BE49-F238E27FC236}">
              <a16:creationId xmlns:a16="http://schemas.microsoft.com/office/drawing/2014/main" id="{77ECD2A3-2E00-4627-A5FC-A1104E95F3D4}"/>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14" name="Oval 513">
          <a:extLst>
            <a:ext uri="{FF2B5EF4-FFF2-40B4-BE49-F238E27FC236}">
              <a16:creationId xmlns:a16="http://schemas.microsoft.com/office/drawing/2014/main" id="{5904F2EB-27AC-47DA-A2DE-88739A5DBC57}"/>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15" name="Oval 1">
          <a:extLst>
            <a:ext uri="{FF2B5EF4-FFF2-40B4-BE49-F238E27FC236}">
              <a16:creationId xmlns:a16="http://schemas.microsoft.com/office/drawing/2014/main" id="{03AC09C4-CBB8-4D17-9232-49D6A9E49EE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16" name="Oval 515">
          <a:extLst>
            <a:ext uri="{FF2B5EF4-FFF2-40B4-BE49-F238E27FC236}">
              <a16:creationId xmlns:a16="http://schemas.microsoft.com/office/drawing/2014/main" id="{2F6ED23C-7231-4210-A2AE-1F3DB948CAD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17" name="Oval 1">
          <a:extLst>
            <a:ext uri="{FF2B5EF4-FFF2-40B4-BE49-F238E27FC236}">
              <a16:creationId xmlns:a16="http://schemas.microsoft.com/office/drawing/2014/main" id="{3A6CBE0A-C39B-4FDE-8715-23EA4EAE923E}"/>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18" name="Oval 517">
          <a:extLst>
            <a:ext uri="{FF2B5EF4-FFF2-40B4-BE49-F238E27FC236}">
              <a16:creationId xmlns:a16="http://schemas.microsoft.com/office/drawing/2014/main" id="{BDA2CA19-062C-48D3-8156-B9B13A1331F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19" name="Oval 1">
          <a:extLst>
            <a:ext uri="{FF2B5EF4-FFF2-40B4-BE49-F238E27FC236}">
              <a16:creationId xmlns:a16="http://schemas.microsoft.com/office/drawing/2014/main" id="{EB907963-8C02-459A-AE68-4055D3960CA6}"/>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20" name="Oval 519">
          <a:extLst>
            <a:ext uri="{FF2B5EF4-FFF2-40B4-BE49-F238E27FC236}">
              <a16:creationId xmlns:a16="http://schemas.microsoft.com/office/drawing/2014/main" id="{74BF2E15-DBE0-4A2B-BC1C-AFCD0976FD3C}"/>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21" name="Oval 1">
          <a:extLst>
            <a:ext uri="{FF2B5EF4-FFF2-40B4-BE49-F238E27FC236}">
              <a16:creationId xmlns:a16="http://schemas.microsoft.com/office/drawing/2014/main" id="{CB1BAC7B-9955-4B4F-B81A-19F9CBC0970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22" name="Oval 521">
          <a:extLst>
            <a:ext uri="{FF2B5EF4-FFF2-40B4-BE49-F238E27FC236}">
              <a16:creationId xmlns:a16="http://schemas.microsoft.com/office/drawing/2014/main" id="{EC92A2B0-9BD5-4AED-9286-93B4132DCA72}"/>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23" name="Oval 1">
          <a:extLst>
            <a:ext uri="{FF2B5EF4-FFF2-40B4-BE49-F238E27FC236}">
              <a16:creationId xmlns:a16="http://schemas.microsoft.com/office/drawing/2014/main" id="{04510B0E-E5F8-4EDF-812C-22B1EE8800F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24" name="Oval 523">
          <a:extLst>
            <a:ext uri="{FF2B5EF4-FFF2-40B4-BE49-F238E27FC236}">
              <a16:creationId xmlns:a16="http://schemas.microsoft.com/office/drawing/2014/main" id="{FCC9558C-900A-4335-92C1-6A9B77FB4BF1}"/>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25" name="Oval 1">
          <a:extLst>
            <a:ext uri="{FF2B5EF4-FFF2-40B4-BE49-F238E27FC236}">
              <a16:creationId xmlns:a16="http://schemas.microsoft.com/office/drawing/2014/main" id="{3CF91A9F-603C-44C9-92D5-E4715905467B}"/>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26" name="Oval 525">
          <a:extLst>
            <a:ext uri="{FF2B5EF4-FFF2-40B4-BE49-F238E27FC236}">
              <a16:creationId xmlns:a16="http://schemas.microsoft.com/office/drawing/2014/main" id="{53758115-8E6C-401F-8FDF-88B7AABAFE9B}"/>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27" name="Oval 1">
          <a:extLst>
            <a:ext uri="{FF2B5EF4-FFF2-40B4-BE49-F238E27FC236}">
              <a16:creationId xmlns:a16="http://schemas.microsoft.com/office/drawing/2014/main" id="{F4C030C3-95EE-4C16-8A9E-EF2371341EA5}"/>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28" name="Oval 527">
          <a:extLst>
            <a:ext uri="{FF2B5EF4-FFF2-40B4-BE49-F238E27FC236}">
              <a16:creationId xmlns:a16="http://schemas.microsoft.com/office/drawing/2014/main" id="{BBC40694-C37C-454D-99CC-AEAF7CC697C8}"/>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29" name="Oval 1">
          <a:extLst>
            <a:ext uri="{FF2B5EF4-FFF2-40B4-BE49-F238E27FC236}">
              <a16:creationId xmlns:a16="http://schemas.microsoft.com/office/drawing/2014/main" id="{6D3855E2-3644-43C1-8F53-10CB067F62A1}"/>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30" name="Oval 529">
          <a:extLst>
            <a:ext uri="{FF2B5EF4-FFF2-40B4-BE49-F238E27FC236}">
              <a16:creationId xmlns:a16="http://schemas.microsoft.com/office/drawing/2014/main" id="{CB287DD0-BFED-48E4-9F55-3C365906D1F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31" name="Oval 1">
          <a:extLst>
            <a:ext uri="{FF2B5EF4-FFF2-40B4-BE49-F238E27FC236}">
              <a16:creationId xmlns:a16="http://schemas.microsoft.com/office/drawing/2014/main" id="{6B2C11B6-FFF7-44B8-AAC9-9E93BE97DF92}"/>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32" name="Oval 531">
          <a:extLst>
            <a:ext uri="{FF2B5EF4-FFF2-40B4-BE49-F238E27FC236}">
              <a16:creationId xmlns:a16="http://schemas.microsoft.com/office/drawing/2014/main" id="{8D5E9A9E-C375-4755-9948-E61F8279372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33" name="Oval 1">
          <a:extLst>
            <a:ext uri="{FF2B5EF4-FFF2-40B4-BE49-F238E27FC236}">
              <a16:creationId xmlns:a16="http://schemas.microsoft.com/office/drawing/2014/main" id="{D45DCDD6-4B25-41A0-BFB7-F6B58E83459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34" name="Oval 533">
          <a:extLst>
            <a:ext uri="{FF2B5EF4-FFF2-40B4-BE49-F238E27FC236}">
              <a16:creationId xmlns:a16="http://schemas.microsoft.com/office/drawing/2014/main" id="{89A866CC-FD1B-44FE-B677-0BC1C44EE814}"/>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35" name="Oval 1">
          <a:extLst>
            <a:ext uri="{FF2B5EF4-FFF2-40B4-BE49-F238E27FC236}">
              <a16:creationId xmlns:a16="http://schemas.microsoft.com/office/drawing/2014/main" id="{1FE373FE-9C5E-4C1B-BC27-7CB497178C88}"/>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36" name="Oval 535">
          <a:extLst>
            <a:ext uri="{FF2B5EF4-FFF2-40B4-BE49-F238E27FC236}">
              <a16:creationId xmlns:a16="http://schemas.microsoft.com/office/drawing/2014/main" id="{8EC0D576-198D-4B2C-B853-F27DB92AFF50}"/>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37" name="Oval 1">
          <a:extLst>
            <a:ext uri="{FF2B5EF4-FFF2-40B4-BE49-F238E27FC236}">
              <a16:creationId xmlns:a16="http://schemas.microsoft.com/office/drawing/2014/main" id="{DFC23E59-6B06-4554-AAD1-FE6B376323F4}"/>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38" name="Oval 537">
          <a:extLst>
            <a:ext uri="{FF2B5EF4-FFF2-40B4-BE49-F238E27FC236}">
              <a16:creationId xmlns:a16="http://schemas.microsoft.com/office/drawing/2014/main" id="{9FDC0413-C1E5-4647-8E3D-D5C1986B9038}"/>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39" name="Oval 1">
          <a:extLst>
            <a:ext uri="{FF2B5EF4-FFF2-40B4-BE49-F238E27FC236}">
              <a16:creationId xmlns:a16="http://schemas.microsoft.com/office/drawing/2014/main" id="{2508280F-54A5-4EE1-AAB2-3C53C6EDB2A2}"/>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40" name="Oval 539">
          <a:extLst>
            <a:ext uri="{FF2B5EF4-FFF2-40B4-BE49-F238E27FC236}">
              <a16:creationId xmlns:a16="http://schemas.microsoft.com/office/drawing/2014/main" id="{778DF95B-363E-45CC-9580-1FB73ADE2A6B}"/>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41" name="Oval 1">
          <a:extLst>
            <a:ext uri="{FF2B5EF4-FFF2-40B4-BE49-F238E27FC236}">
              <a16:creationId xmlns:a16="http://schemas.microsoft.com/office/drawing/2014/main" id="{6BC90265-93AF-4650-8254-4719CD897C4D}"/>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42" name="Oval 541">
          <a:extLst>
            <a:ext uri="{FF2B5EF4-FFF2-40B4-BE49-F238E27FC236}">
              <a16:creationId xmlns:a16="http://schemas.microsoft.com/office/drawing/2014/main" id="{B6AB94E3-23F3-403B-B85A-51E48984827B}"/>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43" name="Oval 1">
          <a:extLst>
            <a:ext uri="{FF2B5EF4-FFF2-40B4-BE49-F238E27FC236}">
              <a16:creationId xmlns:a16="http://schemas.microsoft.com/office/drawing/2014/main" id="{CEFE400A-A17A-4C74-8DE0-39F5FB4B7032}"/>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44" name="Oval 543">
          <a:extLst>
            <a:ext uri="{FF2B5EF4-FFF2-40B4-BE49-F238E27FC236}">
              <a16:creationId xmlns:a16="http://schemas.microsoft.com/office/drawing/2014/main" id="{14CCBFDC-30BE-4006-A1F0-FF40E4B1028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45" name="Oval 1">
          <a:extLst>
            <a:ext uri="{FF2B5EF4-FFF2-40B4-BE49-F238E27FC236}">
              <a16:creationId xmlns:a16="http://schemas.microsoft.com/office/drawing/2014/main" id="{05EB4E55-3269-4179-858C-A89E29F52B4A}"/>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46" name="Oval 545">
          <a:extLst>
            <a:ext uri="{FF2B5EF4-FFF2-40B4-BE49-F238E27FC236}">
              <a16:creationId xmlns:a16="http://schemas.microsoft.com/office/drawing/2014/main" id="{ADFC7F9A-5804-43C3-8744-C61012F8C07C}"/>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47" name="Oval 1">
          <a:extLst>
            <a:ext uri="{FF2B5EF4-FFF2-40B4-BE49-F238E27FC236}">
              <a16:creationId xmlns:a16="http://schemas.microsoft.com/office/drawing/2014/main" id="{B7B5D94F-0937-4C96-B997-9A8301C7ED03}"/>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48" name="Oval 547">
          <a:extLst>
            <a:ext uri="{FF2B5EF4-FFF2-40B4-BE49-F238E27FC236}">
              <a16:creationId xmlns:a16="http://schemas.microsoft.com/office/drawing/2014/main" id="{CC47F661-2778-412A-B6DA-1ABBBB9375A2}"/>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49" name="Oval 1">
          <a:extLst>
            <a:ext uri="{FF2B5EF4-FFF2-40B4-BE49-F238E27FC236}">
              <a16:creationId xmlns:a16="http://schemas.microsoft.com/office/drawing/2014/main" id="{A4524AB7-7FF2-49DC-94D4-D717BE1CD201}"/>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50" name="Oval 549">
          <a:extLst>
            <a:ext uri="{FF2B5EF4-FFF2-40B4-BE49-F238E27FC236}">
              <a16:creationId xmlns:a16="http://schemas.microsoft.com/office/drawing/2014/main" id="{BBDEFFFB-0F2D-4006-A39C-504865CDA8F7}"/>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51" name="Oval 1">
          <a:extLst>
            <a:ext uri="{FF2B5EF4-FFF2-40B4-BE49-F238E27FC236}">
              <a16:creationId xmlns:a16="http://schemas.microsoft.com/office/drawing/2014/main" id="{710E65DB-8DFA-49C9-AA38-7FF81134AB1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52" name="Oval 551">
          <a:extLst>
            <a:ext uri="{FF2B5EF4-FFF2-40B4-BE49-F238E27FC236}">
              <a16:creationId xmlns:a16="http://schemas.microsoft.com/office/drawing/2014/main" id="{EE010C63-7800-4C87-B7CD-64608BB72970}"/>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53" name="Oval 1">
          <a:extLst>
            <a:ext uri="{FF2B5EF4-FFF2-40B4-BE49-F238E27FC236}">
              <a16:creationId xmlns:a16="http://schemas.microsoft.com/office/drawing/2014/main" id="{1D66A0CE-53BF-436D-A2D9-E48C4B71649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54" name="Oval 553">
          <a:extLst>
            <a:ext uri="{FF2B5EF4-FFF2-40B4-BE49-F238E27FC236}">
              <a16:creationId xmlns:a16="http://schemas.microsoft.com/office/drawing/2014/main" id="{30FA3A1B-94B3-4BEC-84BE-EDFA01291B0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55" name="Oval 1">
          <a:extLst>
            <a:ext uri="{FF2B5EF4-FFF2-40B4-BE49-F238E27FC236}">
              <a16:creationId xmlns:a16="http://schemas.microsoft.com/office/drawing/2014/main" id="{064E9EAB-3E59-4F00-ACBA-731E545BF86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56" name="Oval 555">
          <a:extLst>
            <a:ext uri="{FF2B5EF4-FFF2-40B4-BE49-F238E27FC236}">
              <a16:creationId xmlns:a16="http://schemas.microsoft.com/office/drawing/2014/main" id="{D6141AF4-A4A3-49E6-A762-15D1BF008D73}"/>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57" name="Oval 1">
          <a:extLst>
            <a:ext uri="{FF2B5EF4-FFF2-40B4-BE49-F238E27FC236}">
              <a16:creationId xmlns:a16="http://schemas.microsoft.com/office/drawing/2014/main" id="{ED1B320E-756B-4E23-98A6-55ED104CC58E}"/>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58" name="Oval 557">
          <a:extLst>
            <a:ext uri="{FF2B5EF4-FFF2-40B4-BE49-F238E27FC236}">
              <a16:creationId xmlns:a16="http://schemas.microsoft.com/office/drawing/2014/main" id="{B72B5359-4E36-4850-93E5-30BCBCA5239F}"/>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59" name="Oval 1">
          <a:extLst>
            <a:ext uri="{FF2B5EF4-FFF2-40B4-BE49-F238E27FC236}">
              <a16:creationId xmlns:a16="http://schemas.microsoft.com/office/drawing/2014/main" id="{5917126A-6B32-4AFC-AF84-DF9E493C8AD7}"/>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28</xdr:row>
      <xdr:rowOff>133350</xdr:rowOff>
    </xdr:from>
    <xdr:to>
      <xdr:col>5</xdr:col>
      <xdr:colOff>990600</xdr:colOff>
      <xdr:row>28</xdr:row>
      <xdr:rowOff>133350</xdr:rowOff>
    </xdr:to>
    <xdr:sp macro="" textlink="">
      <xdr:nvSpPr>
        <xdr:cNvPr id="560" name="Oval 559">
          <a:extLst>
            <a:ext uri="{FF2B5EF4-FFF2-40B4-BE49-F238E27FC236}">
              <a16:creationId xmlns:a16="http://schemas.microsoft.com/office/drawing/2014/main" id="{CAFF5245-A7AE-4547-BAC5-6E3E7D276FC9}"/>
            </a:ext>
          </a:extLst>
        </xdr:cNvPr>
        <xdr:cNvSpPr>
          <a:spLocks noChangeArrowheads="1"/>
        </xdr:cNvSpPr>
      </xdr:nvSpPr>
      <xdr:spPr bwMode="auto">
        <a:xfrm>
          <a:off x="7505700" y="84105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61" name="Oval 1">
          <a:extLst>
            <a:ext uri="{FF2B5EF4-FFF2-40B4-BE49-F238E27FC236}">
              <a16:creationId xmlns:a16="http://schemas.microsoft.com/office/drawing/2014/main" id="{CC3094F3-5561-42BC-83B6-D51A65CC731D}"/>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62" name="Oval 561">
          <a:extLst>
            <a:ext uri="{FF2B5EF4-FFF2-40B4-BE49-F238E27FC236}">
              <a16:creationId xmlns:a16="http://schemas.microsoft.com/office/drawing/2014/main" id="{B503633B-7FC9-417F-B540-F91CDCA5419B}"/>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63" name="Oval 1">
          <a:extLst>
            <a:ext uri="{FF2B5EF4-FFF2-40B4-BE49-F238E27FC236}">
              <a16:creationId xmlns:a16="http://schemas.microsoft.com/office/drawing/2014/main" id="{CC334B0E-DAFC-4FE0-90C4-88B09BEBA06D}"/>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64" name="Oval 563">
          <a:extLst>
            <a:ext uri="{FF2B5EF4-FFF2-40B4-BE49-F238E27FC236}">
              <a16:creationId xmlns:a16="http://schemas.microsoft.com/office/drawing/2014/main" id="{B4F2C3E4-2170-4E92-AA39-D77346641C1D}"/>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65" name="Oval 1">
          <a:extLst>
            <a:ext uri="{FF2B5EF4-FFF2-40B4-BE49-F238E27FC236}">
              <a16:creationId xmlns:a16="http://schemas.microsoft.com/office/drawing/2014/main" id="{CD3BF9E7-9F16-4E53-9F04-E66E5A655452}"/>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66" name="Oval 565">
          <a:extLst>
            <a:ext uri="{FF2B5EF4-FFF2-40B4-BE49-F238E27FC236}">
              <a16:creationId xmlns:a16="http://schemas.microsoft.com/office/drawing/2014/main" id="{7C0D6DDC-8A6E-400A-A747-F3D786AD2B60}"/>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67" name="Oval 1">
          <a:extLst>
            <a:ext uri="{FF2B5EF4-FFF2-40B4-BE49-F238E27FC236}">
              <a16:creationId xmlns:a16="http://schemas.microsoft.com/office/drawing/2014/main" id="{1BA7D205-7C4E-4DDF-AD93-29298D5BECE0}"/>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68" name="Oval 567">
          <a:extLst>
            <a:ext uri="{FF2B5EF4-FFF2-40B4-BE49-F238E27FC236}">
              <a16:creationId xmlns:a16="http://schemas.microsoft.com/office/drawing/2014/main" id="{AB09E129-E4FF-45D5-AE24-1372F5C064E6}"/>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69" name="Oval 1">
          <a:extLst>
            <a:ext uri="{FF2B5EF4-FFF2-40B4-BE49-F238E27FC236}">
              <a16:creationId xmlns:a16="http://schemas.microsoft.com/office/drawing/2014/main" id="{2A926A06-4E48-4CB2-8A88-41A976E90CFA}"/>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70" name="Oval 569">
          <a:extLst>
            <a:ext uri="{FF2B5EF4-FFF2-40B4-BE49-F238E27FC236}">
              <a16:creationId xmlns:a16="http://schemas.microsoft.com/office/drawing/2014/main" id="{0B79369F-7B3D-4D73-A7F6-1FB3A32366F7}"/>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71" name="Oval 1">
          <a:extLst>
            <a:ext uri="{FF2B5EF4-FFF2-40B4-BE49-F238E27FC236}">
              <a16:creationId xmlns:a16="http://schemas.microsoft.com/office/drawing/2014/main" id="{386976C1-EBCB-49DA-A2A0-358FEB64FC09}"/>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72" name="Oval 571">
          <a:extLst>
            <a:ext uri="{FF2B5EF4-FFF2-40B4-BE49-F238E27FC236}">
              <a16:creationId xmlns:a16="http://schemas.microsoft.com/office/drawing/2014/main" id="{DFD0419E-4168-4DD4-86F8-B9BB4C81A51F}"/>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73" name="Oval 1">
          <a:extLst>
            <a:ext uri="{FF2B5EF4-FFF2-40B4-BE49-F238E27FC236}">
              <a16:creationId xmlns:a16="http://schemas.microsoft.com/office/drawing/2014/main" id="{E787F64E-0F40-42B1-A3D8-7CFFB246C4FD}"/>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74" name="Oval 573">
          <a:extLst>
            <a:ext uri="{FF2B5EF4-FFF2-40B4-BE49-F238E27FC236}">
              <a16:creationId xmlns:a16="http://schemas.microsoft.com/office/drawing/2014/main" id="{09FEC598-8EA9-4075-8B7C-71B2B79D4235}"/>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75" name="Oval 1">
          <a:extLst>
            <a:ext uri="{FF2B5EF4-FFF2-40B4-BE49-F238E27FC236}">
              <a16:creationId xmlns:a16="http://schemas.microsoft.com/office/drawing/2014/main" id="{5EB828DF-70E8-4093-8037-E139D253776F}"/>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76" name="Oval 575">
          <a:extLst>
            <a:ext uri="{FF2B5EF4-FFF2-40B4-BE49-F238E27FC236}">
              <a16:creationId xmlns:a16="http://schemas.microsoft.com/office/drawing/2014/main" id="{29D33730-FB49-4576-BABF-7BDA7F110BE1}"/>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77" name="Oval 1">
          <a:extLst>
            <a:ext uri="{FF2B5EF4-FFF2-40B4-BE49-F238E27FC236}">
              <a16:creationId xmlns:a16="http://schemas.microsoft.com/office/drawing/2014/main" id="{EA5DDB72-80FB-4B9A-8322-1D306B582DBA}"/>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78" name="Oval 577">
          <a:extLst>
            <a:ext uri="{FF2B5EF4-FFF2-40B4-BE49-F238E27FC236}">
              <a16:creationId xmlns:a16="http://schemas.microsoft.com/office/drawing/2014/main" id="{EC2E6610-9530-415A-BFE8-60EBD97D4A93}"/>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79" name="Oval 1">
          <a:extLst>
            <a:ext uri="{FF2B5EF4-FFF2-40B4-BE49-F238E27FC236}">
              <a16:creationId xmlns:a16="http://schemas.microsoft.com/office/drawing/2014/main" id="{37009EE6-89F7-4DA0-A44E-1F1F33319934}"/>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80" name="Oval 579">
          <a:extLst>
            <a:ext uri="{FF2B5EF4-FFF2-40B4-BE49-F238E27FC236}">
              <a16:creationId xmlns:a16="http://schemas.microsoft.com/office/drawing/2014/main" id="{3F3839AF-853E-428C-8933-A6F1412C9E53}"/>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81" name="Oval 1">
          <a:extLst>
            <a:ext uri="{FF2B5EF4-FFF2-40B4-BE49-F238E27FC236}">
              <a16:creationId xmlns:a16="http://schemas.microsoft.com/office/drawing/2014/main" id="{B888B959-C18F-4DFE-85C9-41EB887BF525}"/>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82" name="Oval 581">
          <a:extLst>
            <a:ext uri="{FF2B5EF4-FFF2-40B4-BE49-F238E27FC236}">
              <a16:creationId xmlns:a16="http://schemas.microsoft.com/office/drawing/2014/main" id="{85E357A3-E910-4137-B50A-38EA9F1D7E47}"/>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83" name="Oval 1">
          <a:extLst>
            <a:ext uri="{FF2B5EF4-FFF2-40B4-BE49-F238E27FC236}">
              <a16:creationId xmlns:a16="http://schemas.microsoft.com/office/drawing/2014/main" id="{6730EA8D-475F-4AB3-B427-98F4CD582476}"/>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84" name="Oval 583">
          <a:extLst>
            <a:ext uri="{FF2B5EF4-FFF2-40B4-BE49-F238E27FC236}">
              <a16:creationId xmlns:a16="http://schemas.microsoft.com/office/drawing/2014/main" id="{6BCFA199-C994-459C-B194-6D603DD7DA94}"/>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85" name="Oval 1">
          <a:extLst>
            <a:ext uri="{FF2B5EF4-FFF2-40B4-BE49-F238E27FC236}">
              <a16:creationId xmlns:a16="http://schemas.microsoft.com/office/drawing/2014/main" id="{283A842A-BC23-4263-8E7B-E2AC4F8C5ECB}"/>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86" name="Oval 585">
          <a:extLst>
            <a:ext uri="{FF2B5EF4-FFF2-40B4-BE49-F238E27FC236}">
              <a16:creationId xmlns:a16="http://schemas.microsoft.com/office/drawing/2014/main" id="{0EAF0C15-6CE1-4230-9130-B8E9314A614F}"/>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87" name="Oval 1">
          <a:extLst>
            <a:ext uri="{FF2B5EF4-FFF2-40B4-BE49-F238E27FC236}">
              <a16:creationId xmlns:a16="http://schemas.microsoft.com/office/drawing/2014/main" id="{4982EA31-0F72-46DB-ADB6-0E12C670C26D}"/>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88" name="Oval 587">
          <a:extLst>
            <a:ext uri="{FF2B5EF4-FFF2-40B4-BE49-F238E27FC236}">
              <a16:creationId xmlns:a16="http://schemas.microsoft.com/office/drawing/2014/main" id="{D9AC69D6-BD74-4A1C-8680-3C2BB6F86D1C}"/>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89" name="Oval 1">
          <a:extLst>
            <a:ext uri="{FF2B5EF4-FFF2-40B4-BE49-F238E27FC236}">
              <a16:creationId xmlns:a16="http://schemas.microsoft.com/office/drawing/2014/main" id="{B3A50A94-984F-4299-83B2-DAAF52E7A763}"/>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90" name="Oval 589">
          <a:extLst>
            <a:ext uri="{FF2B5EF4-FFF2-40B4-BE49-F238E27FC236}">
              <a16:creationId xmlns:a16="http://schemas.microsoft.com/office/drawing/2014/main" id="{8FF14165-C0B3-440C-82A1-486EF26476D6}"/>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91" name="Oval 1">
          <a:extLst>
            <a:ext uri="{FF2B5EF4-FFF2-40B4-BE49-F238E27FC236}">
              <a16:creationId xmlns:a16="http://schemas.microsoft.com/office/drawing/2014/main" id="{31C5A5B0-76A9-4470-9A92-24EA1E6E77CA}"/>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92" name="Oval 591">
          <a:extLst>
            <a:ext uri="{FF2B5EF4-FFF2-40B4-BE49-F238E27FC236}">
              <a16:creationId xmlns:a16="http://schemas.microsoft.com/office/drawing/2014/main" id="{BD8EEAB0-77EF-40F7-AC32-E6AF7A9BF54C}"/>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93" name="Oval 1">
          <a:extLst>
            <a:ext uri="{FF2B5EF4-FFF2-40B4-BE49-F238E27FC236}">
              <a16:creationId xmlns:a16="http://schemas.microsoft.com/office/drawing/2014/main" id="{0E29E374-B01B-466A-AE1A-0AF56AA6F320}"/>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94" name="Oval 593">
          <a:extLst>
            <a:ext uri="{FF2B5EF4-FFF2-40B4-BE49-F238E27FC236}">
              <a16:creationId xmlns:a16="http://schemas.microsoft.com/office/drawing/2014/main" id="{29EADDAE-FAEA-4440-BF67-E092605C03A1}"/>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95" name="Oval 1">
          <a:extLst>
            <a:ext uri="{FF2B5EF4-FFF2-40B4-BE49-F238E27FC236}">
              <a16:creationId xmlns:a16="http://schemas.microsoft.com/office/drawing/2014/main" id="{CA696E40-4FE9-4622-956B-E67F1931045C}"/>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96" name="Oval 595">
          <a:extLst>
            <a:ext uri="{FF2B5EF4-FFF2-40B4-BE49-F238E27FC236}">
              <a16:creationId xmlns:a16="http://schemas.microsoft.com/office/drawing/2014/main" id="{D3E82E84-B3F7-4E6E-A537-D9F714A84A42}"/>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97" name="Oval 1">
          <a:extLst>
            <a:ext uri="{FF2B5EF4-FFF2-40B4-BE49-F238E27FC236}">
              <a16:creationId xmlns:a16="http://schemas.microsoft.com/office/drawing/2014/main" id="{5AE13F89-B23A-4952-AACB-C2081AA36D06}"/>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98" name="Oval 597">
          <a:extLst>
            <a:ext uri="{FF2B5EF4-FFF2-40B4-BE49-F238E27FC236}">
              <a16:creationId xmlns:a16="http://schemas.microsoft.com/office/drawing/2014/main" id="{FCC7A837-11EB-4C3A-8534-4C0F76F958BC}"/>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599" name="Oval 1">
          <a:extLst>
            <a:ext uri="{FF2B5EF4-FFF2-40B4-BE49-F238E27FC236}">
              <a16:creationId xmlns:a16="http://schemas.microsoft.com/office/drawing/2014/main" id="{CD57466D-025C-4C11-836B-E5679C882064}"/>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600" name="Oval 599">
          <a:extLst>
            <a:ext uri="{FF2B5EF4-FFF2-40B4-BE49-F238E27FC236}">
              <a16:creationId xmlns:a16="http://schemas.microsoft.com/office/drawing/2014/main" id="{C7C3AC24-F461-4DBC-90C3-AA811360AFDD}"/>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601" name="Oval 1">
          <a:extLst>
            <a:ext uri="{FF2B5EF4-FFF2-40B4-BE49-F238E27FC236}">
              <a16:creationId xmlns:a16="http://schemas.microsoft.com/office/drawing/2014/main" id="{EE8E0BF2-88BF-47BE-9C4B-4D044863180E}"/>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602" name="Oval 601">
          <a:extLst>
            <a:ext uri="{FF2B5EF4-FFF2-40B4-BE49-F238E27FC236}">
              <a16:creationId xmlns:a16="http://schemas.microsoft.com/office/drawing/2014/main" id="{7DCDC7EF-605B-4CFA-BE19-1BE05FF6E865}"/>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603" name="Oval 1">
          <a:extLst>
            <a:ext uri="{FF2B5EF4-FFF2-40B4-BE49-F238E27FC236}">
              <a16:creationId xmlns:a16="http://schemas.microsoft.com/office/drawing/2014/main" id="{A8884EBF-A242-41BC-A2C1-7B3A414BCDB8}"/>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604" name="Oval 603">
          <a:extLst>
            <a:ext uri="{FF2B5EF4-FFF2-40B4-BE49-F238E27FC236}">
              <a16:creationId xmlns:a16="http://schemas.microsoft.com/office/drawing/2014/main" id="{B70A5806-6504-4242-89F2-E23C82968E5D}"/>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605" name="Oval 1">
          <a:extLst>
            <a:ext uri="{FF2B5EF4-FFF2-40B4-BE49-F238E27FC236}">
              <a16:creationId xmlns:a16="http://schemas.microsoft.com/office/drawing/2014/main" id="{98986511-38AD-490A-AA4B-4443D2433B5E}"/>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606" name="Oval 605">
          <a:extLst>
            <a:ext uri="{FF2B5EF4-FFF2-40B4-BE49-F238E27FC236}">
              <a16:creationId xmlns:a16="http://schemas.microsoft.com/office/drawing/2014/main" id="{4F71179C-43A4-4A90-83E2-6FABFA40D0CB}"/>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607" name="Oval 1">
          <a:extLst>
            <a:ext uri="{FF2B5EF4-FFF2-40B4-BE49-F238E27FC236}">
              <a16:creationId xmlns:a16="http://schemas.microsoft.com/office/drawing/2014/main" id="{F3D28A45-9983-4594-A52E-7713C88E830B}"/>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608" name="Oval 607">
          <a:extLst>
            <a:ext uri="{FF2B5EF4-FFF2-40B4-BE49-F238E27FC236}">
              <a16:creationId xmlns:a16="http://schemas.microsoft.com/office/drawing/2014/main" id="{517EB084-C56D-4DCA-8C3A-808CA9603EDA}"/>
            </a:ext>
          </a:extLst>
        </xdr:cNvPr>
        <xdr:cNvSpPr>
          <a:spLocks noChangeArrowheads="1"/>
        </xdr:cNvSpPr>
      </xdr:nvSpPr>
      <xdr:spPr bwMode="auto">
        <a:xfrm>
          <a:off x="7505700" y="8115300"/>
          <a:ext cx="0" cy="0"/>
        </a:xfrm>
        <a:prstGeom prst="ellipse">
          <a:avLst/>
        </a:prstGeom>
        <a:solidFill>
          <a:srgbClr val="FF0000"/>
        </a:solid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5</xdr:row>
      <xdr:rowOff>0</xdr:rowOff>
    </xdr:from>
    <xdr:to>
      <xdr:col>6</xdr:col>
      <xdr:colOff>0</xdr:colOff>
      <xdr:row>5</xdr:row>
      <xdr:rowOff>0</xdr:rowOff>
    </xdr:to>
    <xdr:sp macro="" textlink="">
      <xdr:nvSpPr>
        <xdr:cNvPr id="2" name="Oval 1487">
          <a:extLst>
            <a:ext uri="{FF2B5EF4-FFF2-40B4-BE49-F238E27FC236}">
              <a16:creationId xmlns:a16="http://schemas.microsoft.com/office/drawing/2014/main" id="{DFB4626D-C6FB-428D-A0BD-7E44420F3908}"/>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3" name="Oval 2">
          <a:extLst>
            <a:ext uri="{FF2B5EF4-FFF2-40B4-BE49-F238E27FC236}">
              <a16:creationId xmlns:a16="http://schemas.microsoft.com/office/drawing/2014/main" id="{AB23C91C-D242-4EEB-A57F-81CF3016C1B0}"/>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4" name="Oval 1487">
          <a:extLst>
            <a:ext uri="{FF2B5EF4-FFF2-40B4-BE49-F238E27FC236}">
              <a16:creationId xmlns:a16="http://schemas.microsoft.com/office/drawing/2014/main" id="{559D1D8D-1279-48EE-A8CF-B7BCFE441943}"/>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5" name="Oval 2">
          <a:extLst>
            <a:ext uri="{FF2B5EF4-FFF2-40B4-BE49-F238E27FC236}">
              <a16:creationId xmlns:a16="http://schemas.microsoft.com/office/drawing/2014/main" id="{1F1E7226-53D6-41E0-BB04-5FAFE9D75222}"/>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6" name="Oval 1487">
          <a:extLst>
            <a:ext uri="{FF2B5EF4-FFF2-40B4-BE49-F238E27FC236}">
              <a16:creationId xmlns:a16="http://schemas.microsoft.com/office/drawing/2014/main" id="{8A05770B-821E-4C8A-88E1-8FE07A627C89}"/>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7" name="Oval 2">
          <a:extLst>
            <a:ext uri="{FF2B5EF4-FFF2-40B4-BE49-F238E27FC236}">
              <a16:creationId xmlns:a16="http://schemas.microsoft.com/office/drawing/2014/main" id="{0DAA23EB-CA64-46AF-9F05-9DF85BE1AFCE}"/>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8" name="Oval 1487">
          <a:extLst>
            <a:ext uri="{FF2B5EF4-FFF2-40B4-BE49-F238E27FC236}">
              <a16:creationId xmlns:a16="http://schemas.microsoft.com/office/drawing/2014/main" id="{71A11094-B131-45B5-ABA5-6C1085463454}"/>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9" name="Oval 2">
          <a:extLst>
            <a:ext uri="{FF2B5EF4-FFF2-40B4-BE49-F238E27FC236}">
              <a16:creationId xmlns:a16="http://schemas.microsoft.com/office/drawing/2014/main" id="{31C11291-5CBF-414E-90F5-55996BEA86C7}"/>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990600</xdr:colOff>
      <xdr:row>6</xdr:row>
      <xdr:rowOff>133350</xdr:rowOff>
    </xdr:to>
    <xdr:sp macro="" textlink="">
      <xdr:nvSpPr>
        <xdr:cNvPr id="10" name="Oval 1">
          <a:extLst>
            <a:ext uri="{FF2B5EF4-FFF2-40B4-BE49-F238E27FC236}">
              <a16:creationId xmlns:a16="http://schemas.microsoft.com/office/drawing/2014/main" id="{631F5703-900D-42D7-A815-702C5F1E6FCF}"/>
            </a:ext>
          </a:extLst>
        </xdr:cNvPr>
        <xdr:cNvSpPr>
          <a:spLocks noChangeArrowheads="1"/>
        </xdr:cNvSpPr>
      </xdr:nvSpPr>
      <xdr:spPr bwMode="auto">
        <a:xfrm>
          <a:off x="6953250" y="24288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15</xdr:row>
      <xdr:rowOff>0</xdr:rowOff>
    </xdr:from>
    <xdr:to>
      <xdr:col>6</xdr:col>
      <xdr:colOff>0</xdr:colOff>
      <xdr:row>15</xdr:row>
      <xdr:rowOff>0</xdr:rowOff>
    </xdr:to>
    <xdr:sp macro="" textlink="">
      <xdr:nvSpPr>
        <xdr:cNvPr id="11" name="Oval 1487">
          <a:extLst>
            <a:ext uri="{FF2B5EF4-FFF2-40B4-BE49-F238E27FC236}">
              <a16:creationId xmlns:a16="http://schemas.microsoft.com/office/drawing/2014/main" id="{EC673198-4EEA-4825-B994-A72C60F9FD1E}"/>
            </a:ext>
          </a:extLst>
        </xdr:cNvPr>
        <xdr:cNvSpPr>
          <a:spLocks noChangeArrowheads="1"/>
        </xdr:cNvSpPr>
      </xdr:nvSpPr>
      <xdr:spPr bwMode="auto">
        <a:xfrm>
          <a:off x="7019925" y="531495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15</xdr:row>
      <xdr:rowOff>0</xdr:rowOff>
    </xdr:from>
    <xdr:to>
      <xdr:col>6</xdr:col>
      <xdr:colOff>0</xdr:colOff>
      <xdr:row>15</xdr:row>
      <xdr:rowOff>0</xdr:rowOff>
    </xdr:to>
    <xdr:sp macro="" textlink="">
      <xdr:nvSpPr>
        <xdr:cNvPr id="12" name="Oval 2">
          <a:extLst>
            <a:ext uri="{FF2B5EF4-FFF2-40B4-BE49-F238E27FC236}">
              <a16:creationId xmlns:a16="http://schemas.microsoft.com/office/drawing/2014/main" id="{DBCF7155-094C-4693-8043-C5AA76DFD03F}"/>
            </a:ext>
          </a:extLst>
        </xdr:cNvPr>
        <xdr:cNvSpPr>
          <a:spLocks noChangeArrowheads="1"/>
        </xdr:cNvSpPr>
      </xdr:nvSpPr>
      <xdr:spPr bwMode="auto">
        <a:xfrm>
          <a:off x="7019925" y="531495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15</xdr:row>
      <xdr:rowOff>0</xdr:rowOff>
    </xdr:from>
    <xdr:to>
      <xdr:col>6</xdr:col>
      <xdr:colOff>0</xdr:colOff>
      <xdr:row>15</xdr:row>
      <xdr:rowOff>0</xdr:rowOff>
    </xdr:to>
    <xdr:sp macro="" textlink="">
      <xdr:nvSpPr>
        <xdr:cNvPr id="13" name="Oval 1487">
          <a:extLst>
            <a:ext uri="{FF2B5EF4-FFF2-40B4-BE49-F238E27FC236}">
              <a16:creationId xmlns:a16="http://schemas.microsoft.com/office/drawing/2014/main" id="{6F9DFB9E-A6DB-4484-BDDD-4C0615FDA886}"/>
            </a:ext>
          </a:extLst>
        </xdr:cNvPr>
        <xdr:cNvSpPr>
          <a:spLocks noChangeArrowheads="1"/>
        </xdr:cNvSpPr>
      </xdr:nvSpPr>
      <xdr:spPr bwMode="auto">
        <a:xfrm>
          <a:off x="7019925" y="531495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15</xdr:row>
      <xdr:rowOff>0</xdr:rowOff>
    </xdr:from>
    <xdr:to>
      <xdr:col>6</xdr:col>
      <xdr:colOff>0</xdr:colOff>
      <xdr:row>15</xdr:row>
      <xdr:rowOff>0</xdr:rowOff>
    </xdr:to>
    <xdr:sp macro="" textlink="">
      <xdr:nvSpPr>
        <xdr:cNvPr id="14" name="Oval 2">
          <a:extLst>
            <a:ext uri="{FF2B5EF4-FFF2-40B4-BE49-F238E27FC236}">
              <a16:creationId xmlns:a16="http://schemas.microsoft.com/office/drawing/2014/main" id="{6E60A384-9C6D-4284-9931-E4D477950814}"/>
            </a:ext>
          </a:extLst>
        </xdr:cNvPr>
        <xdr:cNvSpPr>
          <a:spLocks noChangeArrowheads="1"/>
        </xdr:cNvSpPr>
      </xdr:nvSpPr>
      <xdr:spPr bwMode="auto">
        <a:xfrm>
          <a:off x="7019925" y="531495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15</xdr:row>
      <xdr:rowOff>0</xdr:rowOff>
    </xdr:from>
    <xdr:to>
      <xdr:col>6</xdr:col>
      <xdr:colOff>0</xdr:colOff>
      <xdr:row>15</xdr:row>
      <xdr:rowOff>0</xdr:rowOff>
    </xdr:to>
    <xdr:sp macro="" textlink="">
      <xdr:nvSpPr>
        <xdr:cNvPr id="15" name="Oval 1487">
          <a:extLst>
            <a:ext uri="{FF2B5EF4-FFF2-40B4-BE49-F238E27FC236}">
              <a16:creationId xmlns:a16="http://schemas.microsoft.com/office/drawing/2014/main" id="{7A1B8CFA-7633-427A-8E7B-8F2F9C6B8A25}"/>
            </a:ext>
          </a:extLst>
        </xdr:cNvPr>
        <xdr:cNvSpPr>
          <a:spLocks noChangeArrowheads="1"/>
        </xdr:cNvSpPr>
      </xdr:nvSpPr>
      <xdr:spPr bwMode="auto">
        <a:xfrm>
          <a:off x="7019925" y="531495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15</xdr:row>
      <xdr:rowOff>0</xdr:rowOff>
    </xdr:from>
    <xdr:to>
      <xdr:col>6</xdr:col>
      <xdr:colOff>0</xdr:colOff>
      <xdr:row>15</xdr:row>
      <xdr:rowOff>0</xdr:rowOff>
    </xdr:to>
    <xdr:sp macro="" textlink="">
      <xdr:nvSpPr>
        <xdr:cNvPr id="16" name="Oval 2">
          <a:extLst>
            <a:ext uri="{FF2B5EF4-FFF2-40B4-BE49-F238E27FC236}">
              <a16:creationId xmlns:a16="http://schemas.microsoft.com/office/drawing/2014/main" id="{A5B072C5-5336-4134-83A2-6C22BF9F76FB}"/>
            </a:ext>
          </a:extLst>
        </xdr:cNvPr>
        <xdr:cNvSpPr>
          <a:spLocks noChangeArrowheads="1"/>
        </xdr:cNvSpPr>
      </xdr:nvSpPr>
      <xdr:spPr bwMode="auto">
        <a:xfrm>
          <a:off x="7019925" y="531495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15</xdr:row>
      <xdr:rowOff>0</xdr:rowOff>
    </xdr:from>
    <xdr:to>
      <xdr:col>6</xdr:col>
      <xdr:colOff>0</xdr:colOff>
      <xdr:row>15</xdr:row>
      <xdr:rowOff>0</xdr:rowOff>
    </xdr:to>
    <xdr:sp macro="" textlink="">
      <xdr:nvSpPr>
        <xdr:cNvPr id="17" name="Oval 1487">
          <a:extLst>
            <a:ext uri="{FF2B5EF4-FFF2-40B4-BE49-F238E27FC236}">
              <a16:creationId xmlns:a16="http://schemas.microsoft.com/office/drawing/2014/main" id="{C17B9A85-F0D8-454E-A6B8-BA8A332AF186}"/>
            </a:ext>
          </a:extLst>
        </xdr:cNvPr>
        <xdr:cNvSpPr>
          <a:spLocks noChangeArrowheads="1"/>
        </xdr:cNvSpPr>
      </xdr:nvSpPr>
      <xdr:spPr bwMode="auto">
        <a:xfrm>
          <a:off x="7019925" y="531495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15</xdr:row>
      <xdr:rowOff>0</xdr:rowOff>
    </xdr:from>
    <xdr:to>
      <xdr:col>6</xdr:col>
      <xdr:colOff>0</xdr:colOff>
      <xdr:row>15</xdr:row>
      <xdr:rowOff>0</xdr:rowOff>
    </xdr:to>
    <xdr:sp macro="" textlink="">
      <xdr:nvSpPr>
        <xdr:cNvPr id="18" name="Oval 2">
          <a:extLst>
            <a:ext uri="{FF2B5EF4-FFF2-40B4-BE49-F238E27FC236}">
              <a16:creationId xmlns:a16="http://schemas.microsoft.com/office/drawing/2014/main" id="{559F3BA3-273B-4791-8A74-7F898C8DAAD9}"/>
            </a:ext>
          </a:extLst>
        </xdr:cNvPr>
        <xdr:cNvSpPr>
          <a:spLocks noChangeArrowheads="1"/>
        </xdr:cNvSpPr>
      </xdr:nvSpPr>
      <xdr:spPr bwMode="auto">
        <a:xfrm>
          <a:off x="7019925" y="5314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990600</xdr:colOff>
      <xdr:row>16</xdr:row>
      <xdr:rowOff>133350</xdr:rowOff>
    </xdr:to>
    <xdr:sp macro="" textlink="">
      <xdr:nvSpPr>
        <xdr:cNvPr id="19" name="Oval 1">
          <a:extLst>
            <a:ext uri="{FF2B5EF4-FFF2-40B4-BE49-F238E27FC236}">
              <a16:creationId xmlns:a16="http://schemas.microsoft.com/office/drawing/2014/main" id="{0760CBB6-3D04-42C8-B011-81449E9BE5AE}"/>
            </a:ext>
          </a:extLst>
        </xdr:cNvPr>
        <xdr:cNvSpPr>
          <a:spLocks noChangeArrowheads="1"/>
        </xdr:cNvSpPr>
      </xdr:nvSpPr>
      <xdr:spPr bwMode="auto">
        <a:xfrm>
          <a:off x="6953250" y="5876925"/>
          <a:ext cx="0" cy="0"/>
        </a:xfrm>
        <a:prstGeom prst="ellipse">
          <a:avLst/>
        </a:prstGeom>
        <a:solidFill>
          <a:srgbClr val="FF0000"/>
        </a:solidFill>
        <a:ln w="9525">
          <a:solidFill>
            <a:srgbClr val="000000"/>
          </a:solidFill>
          <a:round/>
          <a:headEnd/>
          <a:tailEnd/>
        </a:ln>
      </xdr:spPr>
    </xdr:sp>
    <xdr:clientData/>
  </xdr:twoCellAnchor>
  <xdr:oneCellAnchor>
    <xdr:from>
      <xdr:col>0</xdr:col>
      <xdr:colOff>28575</xdr:colOff>
      <xdr:row>0</xdr:row>
      <xdr:rowOff>0</xdr:rowOff>
    </xdr:from>
    <xdr:ext cx="514350" cy="495300"/>
    <xdr:pic>
      <xdr:nvPicPr>
        <xdr:cNvPr id="20" name="Picture 19">
          <a:extLst>
            <a:ext uri="{FF2B5EF4-FFF2-40B4-BE49-F238E27FC236}">
              <a16:creationId xmlns:a16="http://schemas.microsoft.com/office/drawing/2014/main" id="{1CD7F4FC-A9F9-4E91-A5F0-75E60DEA102E}"/>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28575" y="0"/>
          <a:ext cx="514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twoCellAnchor>
    <xdr:from>
      <xdr:col>6</xdr:col>
      <xdr:colOff>0</xdr:colOff>
      <xdr:row>5</xdr:row>
      <xdr:rowOff>0</xdr:rowOff>
    </xdr:from>
    <xdr:to>
      <xdr:col>6</xdr:col>
      <xdr:colOff>0</xdr:colOff>
      <xdr:row>5</xdr:row>
      <xdr:rowOff>0</xdr:rowOff>
    </xdr:to>
    <xdr:sp macro="" textlink="">
      <xdr:nvSpPr>
        <xdr:cNvPr id="21" name="Oval 1487">
          <a:extLst>
            <a:ext uri="{FF2B5EF4-FFF2-40B4-BE49-F238E27FC236}">
              <a16:creationId xmlns:a16="http://schemas.microsoft.com/office/drawing/2014/main" id="{452AAA71-2EE3-405E-8388-E2794EAD86BF}"/>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22" name="Oval 2">
          <a:extLst>
            <a:ext uri="{FF2B5EF4-FFF2-40B4-BE49-F238E27FC236}">
              <a16:creationId xmlns:a16="http://schemas.microsoft.com/office/drawing/2014/main" id="{16063852-8CE4-4221-AA43-1EF01AE2389D}"/>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23" name="Oval 1487">
          <a:extLst>
            <a:ext uri="{FF2B5EF4-FFF2-40B4-BE49-F238E27FC236}">
              <a16:creationId xmlns:a16="http://schemas.microsoft.com/office/drawing/2014/main" id="{A1D28F69-98D8-421F-AAE8-1226823A04E6}"/>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24" name="Oval 2">
          <a:extLst>
            <a:ext uri="{FF2B5EF4-FFF2-40B4-BE49-F238E27FC236}">
              <a16:creationId xmlns:a16="http://schemas.microsoft.com/office/drawing/2014/main" id="{9C97F26A-590B-4593-A47D-A8E25B78E303}"/>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25" name="Oval 1487">
          <a:extLst>
            <a:ext uri="{FF2B5EF4-FFF2-40B4-BE49-F238E27FC236}">
              <a16:creationId xmlns:a16="http://schemas.microsoft.com/office/drawing/2014/main" id="{30C894CD-E29C-450A-B9C4-0F82146A7328}"/>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26" name="Oval 2">
          <a:extLst>
            <a:ext uri="{FF2B5EF4-FFF2-40B4-BE49-F238E27FC236}">
              <a16:creationId xmlns:a16="http://schemas.microsoft.com/office/drawing/2014/main" id="{297ACE36-8694-4396-9B09-8D8A34CAA4BB}"/>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27" name="Oval 1487">
          <a:extLst>
            <a:ext uri="{FF2B5EF4-FFF2-40B4-BE49-F238E27FC236}">
              <a16:creationId xmlns:a16="http://schemas.microsoft.com/office/drawing/2014/main" id="{4116F898-D912-4C8B-9D27-8D7E13730CAD}"/>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5</xdr:row>
      <xdr:rowOff>0</xdr:rowOff>
    </xdr:from>
    <xdr:to>
      <xdr:col>6</xdr:col>
      <xdr:colOff>0</xdr:colOff>
      <xdr:row>5</xdr:row>
      <xdr:rowOff>0</xdr:rowOff>
    </xdr:to>
    <xdr:sp macro="" textlink="">
      <xdr:nvSpPr>
        <xdr:cNvPr id="28" name="Oval 2">
          <a:extLst>
            <a:ext uri="{FF2B5EF4-FFF2-40B4-BE49-F238E27FC236}">
              <a16:creationId xmlns:a16="http://schemas.microsoft.com/office/drawing/2014/main" id="{F78DA37A-E0EB-42B3-9741-354209A26E0A}"/>
            </a:ext>
          </a:extLst>
        </xdr:cNvPr>
        <xdr:cNvSpPr>
          <a:spLocks noChangeArrowheads="1"/>
        </xdr:cNvSpPr>
      </xdr:nvSpPr>
      <xdr:spPr bwMode="auto">
        <a:xfrm>
          <a:off x="7019925" y="18669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990600</xdr:colOff>
      <xdr:row>6</xdr:row>
      <xdr:rowOff>133350</xdr:rowOff>
    </xdr:to>
    <xdr:sp macro="" textlink="">
      <xdr:nvSpPr>
        <xdr:cNvPr id="29" name="Oval 1">
          <a:extLst>
            <a:ext uri="{FF2B5EF4-FFF2-40B4-BE49-F238E27FC236}">
              <a16:creationId xmlns:a16="http://schemas.microsoft.com/office/drawing/2014/main" id="{D2583E37-4E0F-42DF-A0F4-BD6AD4FAF216}"/>
            </a:ext>
          </a:extLst>
        </xdr:cNvPr>
        <xdr:cNvSpPr>
          <a:spLocks noChangeArrowheads="1"/>
        </xdr:cNvSpPr>
      </xdr:nvSpPr>
      <xdr:spPr bwMode="auto">
        <a:xfrm>
          <a:off x="6953250" y="242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990600</xdr:colOff>
      <xdr:row>3</xdr:row>
      <xdr:rowOff>133350</xdr:rowOff>
    </xdr:to>
    <xdr:sp macro="" textlink="">
      <xdr:nvSpPr>
        <xdr:cNvPr id="30" name="Oval 1">
          <a:extLst>
            <a:ext uri="{FF2B5EF4-FFF2-40B4-BE49-F238E27FC236}">
              <a16:creationId xmlns:a16="http://schemas.microsoft.com/office/drawing/2014/main" id="{F695477D-491C-43DA-8E02-825AADBEB031}"/>
            </a:ext>
          </a:extLst>
        </xdr:cNvPr>
        <xdr:cNvSpPr>
          <a:spLocks noChangeArrowheads="1"/>
        </xdr:cNvSpPr>
      </xdr:nvSpPr>
      <xdr:spPr bwMode="auto">
        <a:xfrm>
          <a:off x="6953250" y="242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990600</xdr:colOff>
      <xdr:row>3</xdr:row>
      <xdr:rowOff>133350</xdr:rowOff>
    </xdr:to>
    <xdr:sp macro="" textlink="">
      <xdr:nvSpPr>
        <xdr:cNvPr id="31" name="Oval 1">
          <a:extLst>
            <a:ext uri="{FF2B5EF4-FFF2-40B4-BE49-F238E27FC236}">
              <a16:creationId xmlns:a16="http://schemas.microsoft.com/office/drawing/2014/main" id="{2A9384E8-CA32-41A9-AC38-C3FC7828271D}"/>
            </a:ext>
          </a:extLst>
        </xdr:cNvPr>
        <xdr:cNvSpPr>
          <a:spLocks noChangeArrowheads="1"/>
        </xdr:cNvSpPr>
      </xdr:nvSpPr>
      <xdr:spPr bwMode="auto">
        <a:xfrm>
          <a:off x="6953250" y="242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32" name="Oval 1">
          <a:extLst>
            <a:ext uri="{FF2B5EF4-FFF2-40B4-BE49-F238E27FC236}">
              <a16:creationId xmlns:a16="http://schemas.microsoft.com/office/drawing/2014/main" id="{3B26915B-2D68-4344-A3AB-CE2C28CF9CC8}"/>
            </a:ext>
          </a:extLst>
        </xdr:cNvPr>
        <xdr:cNvSpPr>
          <a:spLocks noChangeArrowheads="1"/>
        </xdr:cNvSpPr>
      </xdr:nvSpPr>
      <xdr:spPr bwMode="auto">
        <a:xfrm>
          <a:off x="6953250" y="242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33" name="Oval 1">
          <a:extLst>
            <a:ext uri="{FF2B5EF4-FFF2-40B4-BE49-F238E27FC236}">
              <a16:creationId xmlns:a16="http://schemas.microsoft.com/office/drawing/2014/main" id="{DFB0A60A-591D-4F15-820C-29A4956A448D}"/>
            </a:ext>
          </a:extLst>
        </xdr:cNvPr>
        <xdr:cNvSpPr>
          <a:spLocks noChangeArrowheads="1"/>
        </xdr:cNvSpPr>
      </xdr:nvSpPr>
      <xdr:spPr bwMode="auto">
        <a:xfrm>
          <a:off x="6953250" y="242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8</xdr:row>
      <xdr:rowOff>133350</xdr:rowOff>
    </xdr:from>
    <xdr:to>
      <xdr:col>5</xdr:col>
      <xdr:colOff>990600</xdr:colOff>
      <xdr:row>8</xdr:row>
      <xdr:rowOff>133350</xdr:rowOff>
    </xdr:to>
    <xdr:sp macro="" textlink="">
      <xdr:nvSpPr>
        <xdr:cNvPr id="34" name="Oval 1">
          <a:extLst>
            <a:ext uri="{FF2B5EF4-FFF2-40B4-BE49-F238E27FC236}">
              <a16:creationId xmlns:a16="http://schemas.microsoft.com/office/drawing/2014/main" id="{532438D5-1A92-4665-8D20-3DD787327EA5}"/>
            </a:ext>
          </a:extLst>
        </xdr:cNvPr>
        <xdr:cNvSpPr>
          <a:spLocks noChangeArrowheads="1"/>
        </xdr:cNvSpPr>
      </xdr:nvSpPr>
      <xdr:spPr bwMode="auto">
        <a:xfrm>
          <a:off x="6953250" y="242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8</xdr:row>
      <xdr:rowOff>133350</xdr:rowOff>
    </xdr:from>
    <xdr:to>
      <xdr:col>5</xdr:col>
      <xdr:colOff>990600</xdr:colOff>
      <xdr:row>8</xdr:row>
      <xdr:rowOff>133350</xdr:rowOff>
    </xdr:to>
    <xdr:sp macro="" textlink="">
      <xdr:nvSpPr>
        <xdr:cNvPr id="35" name="Oval 1">
          <a:extLst>
            <a:ext uri="{FF2B5EF4-FFF2-40B4-BE49-F238E27FC236}">
              <a16:creationId xmlns:a16="http://schemas.microsoft.com/office/drawing/2014/main" id="{1B63B500-DB7F-46F4-8EDF-22EB9F357E55}"/>
            </a:ext>
          </a:extLst>
        </xdr:cNvPr>
        <xdr:cNvSpPr>
          <a:spLocks noChangeArrowheads="1"/>
        </xdr:cNvSpPr>
      </xdr:nvSpPr>
      <xdr:spPr bwMode="auto">
        <a:xfrm>
          <a:off x="6953250" y="2428875"/>
          <a:ext cx="0" cy="0"/>
        </a:xfrm>
        <a:prstGeom prst="ellipse">
          <a:avLst/>
        </a:prstGeom>
        <a:solidFill>
          <a:srgbClr val="FF0000"/>
        </a:solidFill>
        <a:ln w="9525">
          <a:solidFill>
            <a:srgbClr val="000000"/>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28575</xdr:rowOff>
    </xdr:from>
    <xdr:ext cx="514350" cy="495300"/>
    <xdr:pic>
      <xdr:nvPicPr>
        <xdr:cNvPr id="11" name="Picture 10">
          <a:extLst>
            <a:ext uri="{FF2B5EF4-FFF2-40B4-BE49-F238E27FC236}">
              <a16:creationId xmlns:a16="http://schemas.microsoft.com/office/drawing/2014/main" id="{73C1C471-50CE-446B-A3C5-63F25FAE89C9}"/>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0" y="28575"/>
          <a:ext cx="514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twoCellAnchor>
    <xdr:from>
      <xdr:col>6</xdr:col>
      <xdr:colOff>0</xdr:colOff>
      <xdr:row>18</xdr:row>
      <xdr:rowOff>0</xdr:rowOff>
    </xdr:from>
    <xdr:to>
      <xdr:col>6</xdr:col>
      <xdr:colOff>0</xdr:colOff>
      <xdr:row>18</xdr:row>
      <xdr:rowOff>0</xdr:rowOff>
    </xdr:to>
    <xdr:sp macro="" textlink="">
      <xdr:nvSpPr>
        <xdr:cNvPr id="2" name="Oval 1487">
          <a:extLst>
            <a:ext uri="{FF2B5EF4-FFF2-40B4-BE49-F238E27FC236}">
              <a16:creationId xmlns:a16="http://schemas.microsoft.com/office/drawing/2014/main" id="{5CE934BA-8D61-4F7A-90AE-09E70744A9E0}"/>
            </a:ext>
          </a:extLst>
        </xdr:cNvPr>
        <xdr:cNvSpPr>
          <a:spLocks noChangeArrowheads="1"/>
        </xdr:cNvSpPr>
      </xdr:nvSpPr>
      <xdr:spPr bwMode="auto">
        <a:xfrm>
          <a:off x="7848600" y="76581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18</xdr:row>
      <xdr:rowOff>0</xdr:rowOff>
    </xdr:from>
    <xdr:to>
      <xdr:col>6</xdr:col>
      <xdr:colOff>0</xdr:colOff>
      <xdr:row>18</xdr:row>
      <xdr:rowOff>0</xdr:rowOff>
    </xdr:to>
    <xdr:sp macro="" textlink="">
      <xdr:nvSpPr>
        <xdr:cNvPr id="3" name="Oval 2">
          <a:extLst>
            <a:ext uri="{FF2B5EF4-FFF2-40B4-BE49-F238E27FC236}">
              <a16:creationId xmlns:a16="http://schemas.microsoft.com/office/drawing/2014/main" id="{D79679AC-1DAF-43D4-AA52-1A05B03B1ADF}"/>
            </a:ext>
          </a:extLst>
        </xdr:cNvPr>
        <xdr:cNvSpPr>
          <a:spLocks noChangeArrowheads="1"/>
        </xdr:cNvSpPr>
      </xdr:nvSpPr>
      <xdr:spPr bwMode="auto">
        <a:xfrm>
          <a:off x="7848600" y="76581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18</xdr:row>
      <xdr:rowOff>0</xdr:rowOff>
    </xdr:from>
    <xdr:to>
      <xdr:col>6</xdr:col>
      <xdr:colOff>0</xdr:colOff>
      <xdr:row>18</xdr:row>
      <xdr:rowOff>0</xdr:rowOff>
    </xdr:to>
    <xdr:sp macro="" textlink="">
      <xdr:nvSpPr>
        <xdr:cNvPr id="4" name="Oval 1487">
          <a:extLst>
            <a:ext uri="{FF2B5EF4-FFF2-40B4-BE49-F238E27FC236}">
              <a16:creationId xmlns:a16="http://schemas.microsoft.com/office/drawing/2014/main" id="{0BF609EF-0D89-40E3-9599-D1691D415F29}"/>
            </a:ext>
          </a:extLst>
        </xdr:cNvPr>
        <xdr:cNvSpPr>
          <a:spLocks noChangeArrowheads="1"/>
        </xdr:cNvSpPr>
      </xdr:nvSpPr>
      <xdr:spPr bwMode="auto">
        <a:xfrm>
          <a:off x="7848600" y="76581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18</xdr:row>
      <xdr:rowOff>0</xdr:rowOff>
    </xdr:from>
    <xdr:to>
      <xdr:col>6</xdr:col>
      <xdr:colOff>0</xdr:colOff>
      <xdr:row>18</xdr:row>
      <xdr:rowOff>0</xdr:rowOff>
    </xdr:to>
    <xdr:sp macro="" textlink="">
      <xdr:nvSpPr>
        <xdr:cNvPr id="5" name="Oval 2">
          <a:extLst>
            <a:ext uri="{FF2B5EF4-FFF2-40B4-BE49-F238E27FC236}">
              <a16:creationId xmlns:a16="http://schemas.microsoft.com/office/drawing/2014/main" id="{C76E10E7-7765-4FE4-96F5-641CB82E1C08}"/>
            </a:ext>
          </a:extLst>
        </xdr:cNvPr>
        <xdr:cNvSpPr>
          <a:spLocks noChangeArrowheads="1"/>
        </xdr:cNvSpPr>
      </xdr:nvSpPr>
      <xdr:spPr bwMode="auto">
        <a:xfrm>
          <a:off x="7848600" y="76581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18</xdr:row>
      <xdr:rowOff>0</xdr:rowOff>
    </xdr:from>
    <xdr:to>
      <xdr:col>6</xdr:col>
      <xdr:colOff>0</xdr:colOff>
      <xdr:row>18</xdr:row>
      <xdr:rowOff>0</xdr:rowOff>
    </xdr:to>
    <xdr:sp macro="" textlink="">
      <xdr:nvSpPr>
        <xdr:cNvPr id="6" name="Oval 1487">
          <a:extLst>
            <a:ext uri="{FF2B5EF4-FFF2-40B4-BE49-F238E27FC236}">
              <a16:creationId xmlns:a16="http://schemas.microsoft.com/office/drawing/2014/main" id="{1B02BAAE-3A04-422D-8A9F-D23168507F7B}"/>
            </a:ext>
          </a:extLst>
        </xdr:cNvPr>
        <xdr:cNvSpPr>
          <a:spLocks noChangeArrowheads="1"/>
        </xdr:cNvSpPr>
      </xdr:nvSpPr>
      <xdr:spPr bwMode="auto">
        <a:xfrm>
          <a:off x="7848600" y="76581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18</xdr:row>
      <xdr:rowOff>0</xdr:rowOff>
    </xdr:from>
    <xdr:to>
      <xdr:col>6</xdr:col>
      <xdr:colOff>0</xdr:colOff>
      <xdr:row>18</xdr:row>
      <xdr:rowOff>0</xdr:rowOff>
    </xdr:to>
    <xdr:sp macro="" textlink="">
      <xdr:nvSpPr>
        <xdr:cNvPr id="7" name="Oval 2">
          <a:extLst>
            <a:ext uri="{FF2B5EF4-FFF2-40B4-BE49-F238E27FC236}">
              <a16:creationId xmlns:a16="http://schemas.microsoft.com/office/drawing/2014/main" id="{73BC8A52-8682-4CC9-9CF3-8BCB20448EFF}"/>
            </a:ext>
          </a:extLst>
        </xdr:cNvPr>
        <xdr:cNvSpPr>
          <a:spLocks noChangeArrowheads="1"/>
        </xdr:cNvSpPr>
      </xdr:nvSpPr>
      <xdr:spPr bwMode="auto">
        <a:xfrm>
          <a:off x="7848600" y="76581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18</xdr:row>
      <xdr:rowOff>0</xdr:rowOff>
    </xdr:from>
    <xdr:to>
      <xdr:col>6</xdr:col>
      <xdr:colOff>0</xdr:colOff>
      <xdr:row>18</xdr:row>
      <xdr:rowOff>0</xdr:rowOff>
    </xdr:to>
    <xdr:sp macro="" textlink="">
      <xdr:nvSpPr>
        <xdr:cNvPr id="8" name="Oval 1487">
          <a:extLst>
            <a:ext uri="{FF2B5EF4-FFF2-40B4-BE49-F238E27FC236}">
              <a16:creationId xmlns:a16="http://schemas.microsoft.com/office/drawing/2014/main" id="{BC310233-A41F-44B7-8885-B54C08DA5CF9}"/>
            </a:ext>
          </a:extLst>
        </xdr:cNvPr>
        <xdr:cNvSpPr>
          <a:spLocks noChangeArrowheads="1"/>
        </xdr:cNvSpPr>
      </xdr:nvSpPr>
      <xdr:spPr bwMode="auto">
        <a:xfrm>
          <a:off x="7848600" y="76581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18</xdr:row>
      <xdr:rowOff>0</xdr:rowOff>
    </xdr:from>
    <xdr:to>
      <xdr:col>6</xdr:col>
      <xdr:colOff>0</xdr:colOff>
      <xdr:row>18</xdr:row>
      <xdr:rowOff>0</xdr:rowOff>
    </xdr:to>
    <xdr:sp macro="" textlink="">
      <xdr:nvSpPr>
        <xdr:cNvPr id="9" name="Oval 2">
          <a:extLst>
            <a:ext uri="{FF2B5EF4-FFF2-40B4-BE49-F238E27FC236}">
              <a16:creationId xmlns:a16="http://schemas.microsoft.com/office/drawing/2014/main" id="{35091A70-4412-4558-82C1-ACE42A4A0B05}"/>
            </a:ext>
          </a:extLst>
        </xdr:cNvPr>
        <xdr:cNvSpPr>
          <a:spLocks noChangeArrowheads="1"/>
        </xdr:cNvSpPr>
      </xdr:nvSpPr>
      <xdr:spPr bwMode="auto">
        <a:xfrm>
          <a:off x="7848600" y="76581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133350</xdr:rowOff>
    </xdr:from>
    <xdr:to>
      <xdr:col>5</xdr:col>
      <xdr:colOff>990600</xdr:colOff>
      <xdr:row>19</xdr:row>
      <xdr:rowOff>133350</xdr:rowOff>
    </xdr:to>
    <xdr:sp macro="" textlink="">
      <xdr:nvSpPr>
        <xdr:cNvPr id="10" name="Oval 1">
          <a:extLst>
            <a:ext uri="{FF2B5EF4-FFF2-40B4-BE49-F238E27FC236}">
              <a16:creationId xmlns:a16="http://schemas.microsoft.com/office/drawing/2014/main" id="{96779FB2-A124-4806-AA9F-6340FAE951C4}"/>
            </a:ext>
          </a:extLst>
        </xdr:cNvPr>
        <xdr:cNvSpPr>
          <a:spLocks noChangeArrowheads="1"/>
        </xdr:cNvSpPr>
      </xdr:nvSpPr>
      <xdr:spPr bwMode="auto">
        <a:xfrm>
          <a:off x="7515225" y="8220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133350</xdr:rowOff>
    </xdr:from>
    <xdr:to>
      <xdr:col>5</xdr:col>
      <xdr:colOff>990600</xdr:colOff>
      <xdr:row>19</xdr:row>
      <xdr:rowOff>133350</xdr:rowOff>
    </xdr:to>
    <xdr:sp macro="" textlink="">
      <xdr:nvSpPr>
        <xdr:cNvPr id="12" name="Oval 11">
          <a:extLst>
            <a:ext uri="{FF2B5EF4-FFF2-40B4-BE49-F238E27FC236}">
              <a16:creationId xmlns:a16="http://schemas.microsoft.com/office/drawing/2014/main" id="{0326BB1F-6E45-4ECB-AA6E-1B49DBF2CAD2}"/>
            </a:ext>
          </a:extLst>
        </xdr:cNvPr>
        <xdr:cNvSpPr>
          <a:spLocks noChangeArrowheads="1"/>
        </xdr:cNvSpPr>
      </xdr:nvSpPr>
      <xdr:spPr bwMode="auto">
        <a:xfrm>
          <a:off x="7515225" y="8220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990600</xdr:colOff>
      <xdr:row>17</xdr:row>
      <xdr:rowOff>133350</xdr:rowOff>
    </xdr:to>
    <xdr:sp macro="" textlink="">
      <xdr:nvSpPr>
        <xdr:cNvPr id="13" name="Oval 1">
          <a:extLst>
            <a:ext uri="{FF2B5EF4-FFF2-40B4-BE49-F238E27FC236}">
              <a16:creationId xmlns:a16="http://schemas.microsoft.com/office/drawing/2014/main" id="{9E46517A-5D61-4CF9-9162-1C8943AAFB7E}"/>
            </a:ext>
          </a:extLst>
        </xdr:cNvPr>
        <xdr:cNvSpPr>
          <a:spLocks noChangeArrowheads="1"/>
        </xdr:cNvSpPr>
      </xdr:nvSpPr>
      <xdr:spPr bwMode="auto">
        <a:xfrm>
          <a:off x="7515225" y="7362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990600</xdr:colOff>
      <xdr:row>17</xdr:row>
      <xdr:rowOff>133350</xdr:rowOff>
    </xdr:to>
    <xdr:sp macro="" textlink="">
      <xdr:nvSpPr>
        <xdr:cNvPr id="14" name="Oval 13">
          <a:extLst>
            <a:ext uri="{FF2B5EF4-FFF2-40B4-BE49-F238E27FC236}">
              <a16:creationId xmlns:a16="http://schemas.microsoft.com/office/drawing/2014/main" id="{3EEB513F-80DD-456B-82E7-1AE803A99C8F}"/>
            </a:ext>
          </a:extLst>
        </xdr:cNvPr>
        <xdr:cNvSpPr>
          <a:spLocks noChangeArrowheads="1"/>
        </xdr:cNvSpPr>
      </xdr:nvSpPr>
      <xdr:spPr bwMode="auto">
        <a:xfrm>
          <a:off x="7515225" y="7362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18</xdr:row>
      <xdr:rowOff>133350</xdr:rowOff>
    </xdr:from>
    <xdr:to>
      <xdr:col>5</xdr:col>
      <xdr:colOff>990600</xdr:colOff>
      <xdr:row>18</xdr:row>
      <xdr:rowOff>133350</xdr:rowOff>
    </xdr:to>
    <xdr:sp macro="" textlink="">
      <xdr:nvSpPr>
        <xdr:cNvPr id="15" name="Oval 1">
          <a:extLst>
            <a:ext uri="{FF2B5EF4-FFF2-40B4-BE49-F238E27FC236}">
              <a16:creationId xmlns:a16="http://schemas.microsoft.com/office/drawing/2014/main" id="{DD9F464B-FEF1-445E-B7FD-B8E87C7C4A9F}"/>
            </a:ext>
          </a:extLst>
        </xdr:cNvPr>
        <xdr:cNvSpPr>
          <a:spLocks noChangeArrowheads="1"/>
        </xdr:cNvSpPr>
      </xdr:nvSpPr>
      <xdr:spPr bwMode="auto">
        <a:xfrm>
          <a:off x="7515225" y="7791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18</xdr:row>
      <xdr:rowOff>133350</xdr:rowOff>
    </xdr:from>
    <xdr:to>
      <xdr:col>5</xdr:col>
      <xdr:colOff>990600</xdr:colOff>
      <xdr:row>18</xdr:row>
      <xdr:rowOff>133350</xdr:rowOff>
    </xdr:to>
    <xdr:sp macro="" textlink="">
      <xdr:nvSpPr>
        <xdr:cNvPr id="16" name="Oval 15">
          <a:extLst>
            <a:ext uri="{FF2B5EF4-FFF2-40B4-BE49-F238E27FC236}">
              <a16:creationId xmlns:a16="http://schemas.microsoft.com/office/drawing/2014/main" id="{47234D36-3C93-4DE3-92CC-A875E950D022}"/>
            </a:ext>
          </a:extLst>
        </xdr:cNvPr>
        <xdr:cNvSpPr>
          <a:spLocks noChangeArrowheads="1"/>
        </xdr:cNvSpPr>
      </xdr:nvSpPr>
      <xdr:spPr bwMode="auto">
        <a:xfrm>
          <a:off x="7515225" y="7791450"/>
          <a:ext cx="0" cy="0"/>
        </a:xfrm>
        <a:prstGeom prst="ellipse">
          <a:avLst/>
        </a:prstGeom>
        <a:solidFill>
          <a:srgbClr val="FF0000"/>
        </a:solidFill>
        <a:ln w="9525">
          <a:solidFill>
            <a:srgbClr val="000000"/>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1019175</xdr:colOff>
      <xdr:row>6</xdr:row>
      <xdr:rowOff>133350</xdr:rowOff>
    </xdr:from>
    <xdr:to>
      <xdr:col>5</xdr:col>
      <xdr:colOff>981075</xdr:colOff>
      <xdr:row>6</xdr:row>
      <xdr:rowOff>133350</xdr:rowOff>
    </xdr:to>
    <xdr:sp macro="" textlink="">
      <xdr:nvSpPr>
        <xdr:cNvPr id="7261" name="Oval 1">
          <a:extLst>
            <a:ext uri="{FF2B5EF4-FFF2-40B4-BE49-F238E27FC236}">
              <a16:creationId xmlns:a16="http://schemas.microsoft.com/office/drawing/2014/main" id="{C9C45B5A-B52B-44E8-9373-50A139BF26A4}"/>
            </a:ext>
          </a:extLst>
        </xdr:cNvPr>
        <xdr:cNvSpPr>
          <a:spLocks noChangeArrowheads="1"/>
        </xdr:cNvSpPr>
      </xdr:nvSpPr>
      <xdr:spPr bwMode="auto">
        <a:xfrm>
          <a:off x="6838950" y="2143125"/>
          <a:ext cx="0" cy="0"/>
        </a:xfrm>
        <a:prstGeom prst="ellipse">
          <a:avLst/>
        </a:prstGeom>
        <a:solidFill>
          <a:srgbClr val="FF0000"/>
        </a:solidFill>
        <a:ln w="9525">
          <a:solidFill>
            <a:srgbClr val="000000"/>
          </a:solidFill>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1019175</xdr:colOff>
      <xdr:row>6</xdr:row>
      <xdr:rowOff>133350</xdr:rowOff>
    </xdr:from>
    <xdr:to>
      <xdr:col>5</xdr:col>
      <xdr:colOff>990600</xdr:colOff>
      <xdr:row>6</xdr:row>
      <xdr:rowOff>133350</xdr:rowOff>
    </xdr:to>
    <xdr:sp macro="" textlink="">
      <xdr:nvSpPr>
        <xdr:cNvPr id="8239" name="Oval 1">
          <a:extLst>
            <a:ext uri="{FF2B5EF4-FFF2-40B4-BE49-F238E27FC236}">
              <a16:creationId xmlns:a16="http://schemas.microsoft.com/office/drawing/2014/main" id="{39D3DE5E-D20D-4B7D-8D75-F980D45C9360}"/>
            </a:ext>
          </a:extLst>
        </xdr:cNvPr>
        <xdr:cNvSpPr>
          <a:spLocks noChangeArrowheads="1"/>
        </xdr:cNvSpPr>
      </xdr:nvSpPr>
      <xdr:spPr bwMode="auto">
        <a:xfrm>
          <a:off x="6991350" y="2266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990600</xdr:colOff>
      <xdr:row>16</xdr:row>
      <xdr:rowOff>133350</xdr:rowOff>
    </xdr:to>
    <xdr:sp macro="" textlink="">
      <xdr:nvSpPr>
        <xdr:cNvPr id="8240" name="Oval 1">
          <a:extLst>
            <a:ext uri="{FF2B5EF4-FFF2-40B4-BE49-F238E27FC236}">
              <a16:creationId xmlns:a16="http://schemas.microsoft.com/office/drawing/2014/main" id="{E2BA6CAF-ABC0-4209-A440-3D51DFDBDD30}"/>
            </a:ext>
          </a:extLst>
        </xdr:cNvPr>
        <xdr:cNvSpPr>
          <a:spLocks noChangeArrowheads="1"/>
        </xdr:cNvSpPr>
      </xdr:nvSpPr>
      <xdr:spPr bwMode="auto">
        <a:xfrm>
          <a:off x="6991350" y="5686425"/>
          <a:ext cx="0" cy="0"/>
        </a:xfrm>
        <a:prstGeom prst="ellipse">
          <a:avLst/>
        </a:prstGeom>
        <a:solidFill>
          <a:srgbClr val="FF0000"/>
        </a:solid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1019175</xdr:colOff>
      <xdr:row>6</xdr:row>
      <xdr:rowOff>133350</xdr:rowOff>
    </xdr:from>
    <xdr:to>
      <xdr:col>5</xdr:col>
      <xdr:colOff>990600</xdr:colOff>
      <xdr:row>6</xdr:row>
      <xdr:rowOff>133350</xdr:rowOff>
    </xdr:to>
    <xdr:sp macro="" textlink="">
      <xdr:nvSpPr>
        <xdr:cNvPr id="9240" name="Oval 1">
          <a:extLst>
            <a:ext uri="{FF2B5EF4-FFF2-40B4-BE49-F238E27FC236}">
              <a16:creationId xmlns:a16="http://schemas.microsoft.com/office/drawing/2014/main" id="{228C8D8D-38C3-44E9-A75D-3C35427EB5AA}"/>
            </a:ext>
          </a:extLst>
        </xdr:cNvPr>
        <xdr:cNvSpPr>
          <a:spLocks noChangeArrowheads="1"/>
        </xdr:cNvSpPr>
      </xdr:nvSpPr>
      <xdr:spPr bwMode="auto">
        <a:xfrm>
          <a:off x="7762875" y="23622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990600</xdr:colOff>
      <xdr:row>16</xdr:row>
      <xdr:rowOff>133350</xdr:rowOff>
    </xdr:to>
    <xdr:sp macro="" textlink="">
      <xdr:nvSpPr>
        <xdr:cNvPr id="4" name="Oval 1">
          <a:extLst>
            <a:ext uri="{FF2B5EF4-FFF2-40B4-BE49-F238E27FC236}">
              <a16:creationId xmlns:a16="http://schemas.microsoft.com/office/drawing/2014/main" id="{EBC33197-9ADF-463E-824B-85AA44C7B4F3}"/>
            </a:ext>
            <a:ext uri="{147F2762-F138-4A5C-976F-8EAC2B608ADB}">
              <a16:predDERef xmlns:a16="http://schemas.microsoft.com/office/drawing/2014/main" pred="{228C8D8D-38C3-44E9-A75D-3C35427EB5AA}"/>
            </a:ext>
          </a:extLst>
        </xdr:cNvPr>
        <xdr:cNvSpPr>
          <a:spLocks noChangeArrowheads="1"/>
        </xdr:cNvSpPr>
      </xdr:nvSpPr>
      <xdr:spPr bwMode="auto">
        <a:xfrm>
          <a:off x="7715250" y="2352675"/>
          <a:ext cx="0" cy="0"/>
        </a:xfrm>
        <a:prstGeom prst="ellipse">
          <a:avLst/>
        </a:prstGeom>
        <a:solidFill>
          <a:srgbClr val="FF0000"/>
        </a:solidFill>
        <a:ln w="9525">
          <a:solidFill>
            <a:srgbClr val="000000"/>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1019175</xdr:colOff>
      <xdr:row>15</xdr:row>
      <xdr:rowOff>133350</xdr:rowOff>
    </xdr:from>
    <xdr:to>
      <xdr:col>6</xdr:col>
      <xdr:colOff>990600</xdr:colOff>
      <xdr:row>15</xdr:row>
      <xdr:rowOff>133350</xdr:rowOff>
    </xdr:to>
    <xdr:sp macro="" textlink="">
      <xdr:nvSpPr>
        <xdr:cNvPr id="6" name="Oval 5">
          <a:extLst>
            <a:ext uri="{FF2B5EF4-FFF2-40B4-BE49-F238E27FC236}">
              <a16:creationId xmlns:a16="http://schemas.microsoft.com/office/drawing/2014/main" id="{6AC4065D-AA6F-4B30-B818-566ACF003150}"/>
            </a:ext>
          </a:extLst>
        </xdr:cNvPr>
        <xdr:cNvSpPr>
          <a:spLocks noChangeArrowheads="1"/>
        </xdr:cNvSpPr>
      </xdr:nvSpPr>
      <xdr:spPr bwMode="auto">
        <a:xfrm>
          <a:off x="7138035" y="2411730"/>
          <a:ext cx="0" cy="0"/>
        </a:xfrm>
        <a:prstGeom prst="ellipse">
          <a:avLst/>
        </a:prstGeom>
        <a:solidFill>
          <a:srgbClr val="FF0000"/>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455295</xdr:colOff>
      <xdr:row>0</xdr:row>
      <xdr:rowOff>0</xdr:rowOff>
    </xdr:from>
    <xdr:to>
      <xdr:col>16</xdr:col>
      <xdr:colOff>0</xdr:colOff>
      <xdr:row>0</xdr:row>
      <xdr:rowOff>1632</xdr:rowOff>
    </xdr:to>
    <xdr:sp macro="" textlink="">
      <xdr:nvSpPr>
        <xdr:cNvPr id="2" name="WordArt 2">
          <a:extLst>
            <a:ext uri="{FF2B5EF4-FFF2-40B4-BE49-F238E27FC236}">
              <a16:creationId xmlns:a16="http://schemas.microsoft.com/office/drawing/2014/main" id="{5B55FE66-2249-4321-A6DB-E0719D7941FF}"/>
            </a:ext>
          </a:extLst>
        </xdr:cNvPr>
        <xdr:cNvSpPr>
          <a:spLocks noChangeArrowheads="1" noChangeShapeType="1" noTextEdit="1"/>
        </xdr:cNvSpPr>
      </xdr:nvSpPr>
      <xdr:spPr bwMode="auto">
        <a:xfrm>
          <a:off x="1931670" y="0"/>
          <a:ext cx="11870055" cy="1632"/>
        </a:xfrm>
        <a:prstGeom prst="rect">
          <a:avLst/>
        </a:prstGeom>
      </xdr:spPr>
      <xdr:txBody>
        <a:bodyPr wrap="none" fromWordArt="1">
          <a:prstTxWarp prst="textPlain">
            <a:avLst>
              <a:gd name="adj" fmla="val 50000"/>
            </a:avLst>
          </a:prstTxWarp>
        </a:bodyPr>
        <a:lstStyle/>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xdr:txBody>
    </xdr:sp>
    <xdr:clientData/>
  </xdr:twoCellAnchor>
  <xdr:twoCellAnchor editAs="oneCell">
    <xdr:from>
      <xdr:col>0</xdr:col>
      <xdr:colOff>28575</xdr:colOff>
      <xdr:row>0</xdr:row>
      <xdr:rowOff>0</xdr:rowOff>
    </xdr:from>
    <xdr:to>
      <xdr:col>0</xdr:col>
      <xdr:colOff>590550</xdr:colOff>
      <xdr:row>9</xdr:row>
      <xdr:rowOff>114300</xdr:rowOff>
    </xdr:to>
    <xdr:pic>
      <xdr:nvPicPr>
        <xdr:cNvPr id="3" name="Picture 1">
          <a:extLst>
            <a:ext uri="{FF2B5EF4-FFF2-40B4-BE49-F238E27FC236}">
              <a16:creationId xmlns:a16="http://schemas.microsoft.com/office/drawing/2014/main" id="{03B9FEB9-7815-4F0F-B3E0-952B0C3F6365}"/>
            </a:ext>
            <a:ext uri="{147F2762-F138-4A5C-976F-8EAC2B608ADB}">
              <a16:predDERef xmlns:a16="http://schemas.microsoft.com/office/drawing/2014/main" pred="{5B55FE66-2249-4321-A6DB-E0719D7941FF}"/>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28575" y="0"/>
          <a:ext cx="561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80010</xdr:colOff>
      <xdr:row>0</xdr:row>
      <xdr:rowOff>114300</xdr:rowOff>
    </xdr:from>
    <xdr:to>
      <xdr:col>0</xdr:col>
      <xdr:colOff>32385</xdr:colOff>
      <xdr:row>0</xdr:row>
      <xdr:rowOff>419100</xdr:rowOff>
    </xdr:to>
    <xdr:sp macro="" textlink="">
      <xdr:nvSpPr>
        <xdr:cNvPr id="4" name="Button 1" hidden="1">
          <a:extLst>
            <a:ext uri="{FF2B5EF4-FFF2-40B4-BE49-F238E27FC236}">
              <a16:creationId xmlns:a16="http://schemas.microsoft.com/office/drawing/2014/main" id="{04EADCB6-097F-49EA-8DF0-FBCE79B8C7D0}"/>
            </a:ext>
            <a:ext uri="{147F2762-F138-4A5C-976F-8EAC2B608ADB}">
              <a16:predDERef xmlns:a16="http://schemas.microsoft.com/office/drawing/2014/main" pred="{03B9FEB9-7815-4F0F-B3E0-952B0C3F6365}"/>
            </a:ext>
          </a:extLst>
        </xdr:cNvPr>
        <xdr:cNvSpPr/>
      </xdr:nvSpPr>
      <xdr:spPr bwMode="auto">
        <a:xfrm>
          <a:off x="80010" y="114300"/>
          <a:ext cx="0" cy="30480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1</xdr:col>
      <xdr:colOff>455295</xdr:colOff>
      <xdr:row>0</xdr:row>
      <xdr:rowOff>0</xdr:rowOff>
    </xdr:from>
    <xdr:to>
      <xdr:col>16</xdr:col>
      <xdr:colOff>0</xdr:colOff>
      <xdr:row>0</xdr:row>
      <xdr:rowOff>1632</xdr:rowOff>
    </xdr:to>
    <xdr:sp macro="" textlink="">
      <xdr:nvSpPr>
        <xdr:cNvPr id="21" name="WordArt 2">
          <a:extLst>
            <a:ext uri="{FF2B5EF4-FFF2-40B4-BE49-F238E27FC236}">
              <a16:creationId xmlns:a16="http://schemas.microsoft.com/office/drawing/2014/main" id="{AC3609C5-EA3F-4894-BDBB-A7B1C7C53F67}"/>
            </a:ext>
            <a:ext uri="{147F2762-F138-4A5C-976F-8EAC2B608ADB}">
              <a16:predDERef xmlns:a16="http://schemas.microsoft.com/office/drawing/2014/main" pred="{04EADCB6-097F-49EA-8DF0-FBCE79B8C7D0}"/>
            </a:ext>
          </a:extLst>
        </xdr:cNvPr>
        <xdr:cNvSpPr>
          <a:spLocks noChangeArrowheads="1" noChangeShapeType="1" noTextEdit="1"/>
        </xdr:cNvSpPr>
      </xdr:nvSpPr>
      <xdr:spPr bwMode="auto">
        <a:xfrm>
          <a:off x="1931670" y="0"/>
          <a:ext cx="11870055" cy="1632"/>
        </a:xfrm>
        <a:prstGeom prst="rect">
          <a:avLst/>
        </a:prstGeom>
      </xdr:spPr>
      <xdr:txBody>
        <a:bodyPr wrap="none" fromWordArt="1">
          <a:prstTxWarp prst="textPlain">
            <a:avLst>
              <a:gd name="adj" fmla="val 50000"/>
            </a:avLst>
          </a:prstTxWarp>
        </a:bodyPr>
        <a:lstStyle/>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xdr:txBody>
    </xdr:sp>
    <xdr:clientData/>
  </xdr:twoCellAnchor>
  <xdr:twoCellAnchor editAs="oneCell">
    <xdr:from>
      <xdr:col>0</xdr:col>
      <xdr:colOff>0</xdr:colOff>
      <xdr:row>0</xdr:row>
      <xdr:rowOff>0</xdr:rowOff>
    </xdr:from>
    <xdr:to>
      <xdr:col>0</xdr:col>
      <xdr:colOff>723900</xdr:colOff>
      <xdr:row>9</xdr:row>
      <xdr:rowOff>247650</xdr:rowOff>
    </xdr:to>
    <xdr:pic>
      <xdr:nvPicPr>
        <xdr:cNvPr id="22" name="Picture 1">
          <a:extLst>
            <a:ext uri="{FF2B5EF4-FFF2-40B4-BE49-F238E27FC236}">
              <a16:creationId xmlns:a16="http://schemas.microsoft.com/office/drawing/2014/main" id="{D1726DB4-72B1-4CD1-86F9-789E3C466A0A}"/>
            </a:ext>
            <a:ext uri="{147F2762-F138-4A5C-976F-8EAC2B608ADB}">
              <a16:predDERef xmlns:a16="http://schemas.microsoft.com/office/drawing/2014/main" pred="{AC3609C5-EA3F-4894-BDBB-A7B1C7C53F67}"/>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0" y="0"/>
          <a:ext cx="7239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80010</xdr:colOff>
      <xdr:row>0</xdr:row>
      <xdr:rowOff>114300</xdr:rowOff>
    </xdr:from>
    <xdr:to>
      <xdr:col>0</xdr:col>
      <xdr:colOff>32385</xdr:colOff>
      <xdr:row>0</xdr:row>
      <xdr:rowOff>419100</xdr:rowOff>
    </xdr:to>
    <xdr:sp macro="" textlink="">
      <xdr:nvSpPr>
        <xdr:cNvPr id="23" name="Button 1" hidden="1">
          <a:extLst>
            <a:ext uri="{FF2B5EF4-FFF2-40B4-BE49-F238E27FC236}">
              <a16:creationId xmlns:a16="http://schemas.microsoft.com/office/drawing/2014/main" id="{1168CD1E-2C74-408C-A205-5C97747E26B8}"/>
            </a:ext>
            <a:ext uri="{147F2762-F138-4A5C-976F-8EAC2B608ADB}">
              <a16:predDERef xmlns:a16="http://schemas.microsoft.com/office/drawing/2014/main" pred="{D1726DB4-72B1-4CD1-86F9-789E3C466A0A}"/>
            </a:ext>
          </a:extLst>
        </xdr:cNvPr>
        <xdr:cNvSpPr/>
      </xdr:nvSpPr>
      <xdr:spPr bwMode="auto">
        <a:xfrm>
          <a:off x="80010" y="114300"/>
          <a:ext cx="0" cy="30480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5</xdr:col>
      <xdr:colOff>1019175</xdr:colOff>
      <xdr:row>7</xdr:row>
      <xdr:rowOff>133350</xdr:rowOff>
    </xdr:from>
    <xdr:to>
      <xdr:col>5</xdr:col>
      <xdr:colOff>990600</xdr:colOff>
      <xdr:row>7</xdr:row>
      <xdr:rowOff>133350</xdr:rowOff>
    </xdr:to>
    <xdr:sp macro="" textlink="">
      <xdr:nvSpPr>
        <xdr:cNvPr id="24" name="Oval 1">
          <a:extLst>
            <a:ext uri="{FF2B5EF4-FFF2-40B4-BE49-F238E27FC236}">
              <a16:creationId xmlns:a16="http://schemas.microsoft.com/office/drawing/2014/main" id="{B7B73DC8-C640-4D71-9981-6436B9C07EC1}"/>
            </a:ext>
            <a:ext uri="{147F2762-F138-4A5C-976F-8EAC2B608ADB}">
              <a16:predDERef xmlns:a16="http://schemas.microsoft.com/office/drawing/2014/main" pred="{1168CD1E-2C74-408C-A205-5C97747E26B8}"/>
            </a:ext>
          </a:extLst>
        </xdr:cNvPr>
        <xdr:cNvSpPr>
          <a:spLocks noChangeArrowheads="1"/>
        </xdr:cNvSpPr>
      </xdr:nvSpPr>
      <xdr:spPr bwMode="auto">
        <a:xfrm>
          <a:off x="6638925" y="52292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5" name="Oval 1">
          <a:extLst>
            <a:ext uri="{FF2B5EF4-FFF2-40B4-BE49-F238E27FC236}">
              <a16:creationId xmlns:a16="http://schemas.microsoft.com/office/drawing/2014/main" id="{D1C7B96D-CACC-41A1-9188-47415AD68FA6}"/>
            </a:ext>
            <a:ext uri="{147F2762-F138-4A5C-976F-8EAC2B608ADB}">
              <a16:predDERef xmlns:a16="http://schemas.microsoft.com/office/drawing/2014/main" pred="{B7B73DC8-C640-4D71-9981-6436B9C07EC1}"/>
            </a:ext>
          </a:extLst>
        </xdr:cNvPr>
        <xdr:cNvSpPr>
          <a:spLocks noChangeArrowheads="1"/>
        </xdr:cNvSpPr>
      </xdr:nvSpPr>
      <xdr:spPr bwMode="auto">
        <a:xfrm>
          <a:off x="6553200" y="53340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26" name="Oval 1">
          <a:extLst>
            <a:ext uri="{FF2B5EF4-FFF2-40B4-BE49-F238E27FC236}">
              <a16:creationId xmlns:a16="http://schemas.microsoft.com/office/drawing/2014/main" id="{A01B3309-910B-4B75-B33E-6E49E0967F6B}"/>
            </a:ext>
            <a:ext uri="{147F2762-F138-4A5C-976F-8EAC2B608ADB}">
              <a16:predDERef xmlns:a16="http://schemas.microsoft.com/office/drawing/2014/main" pred="{D1C7B96D-CACC-41A1-9188-47415AD68FA6}"/>
            </a:ext>
          </a:extLst>
        </xdr:cNvPr>
        <xdr:cNvSpPr>
          <a:spLocks noChangeArrowheads="1"/>
        </xdr:cNvSpPr>
      </xdr:nvSpPr>
      <xdr:spPr bwMode="auto">
        <a:xfrm>
          <a:off x="6638925" y="52292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27" name="Oval 1">
          <a:extLst>
            <a:ext uri="{FF2B5EF4-FFF2-40B4-BE49-F238E27FC236}">
              <a16:creationId xmlns:a16="http://schemas.microsoft.com/office/drawing/2014/main" id="{30526E03-E482-4288-AD67-026FE2ACDC7E}"/>
            </a:ext>
            <a:ext uri="{147F2762-F138-4A5C-976F-8EAC2B608ADB}">
              <a16:predDERef xmlns:a16="http://schemas.microsoft.com/office/drawing/2014/main" pred="{A01B3309-910B-4B75-B33E-6E49E0967F6B}"/>
            </a:ext>
          </a:extLst>
        </xdr:cNvPr>
        <xdr:cNvSpPr>
          <a:spLocks noChangeArrowheads="1"/>
        </xdr:cNvSpPr>
      </xdr:nvSpPr>
      <xdr:spPr bwMode="auto">
        <a:xfrm>
          <a:off x="6638925" y="52292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8</xdr:row>
      <xdr:rowOff>133350</xdr:rowOff>
    </xdr:from>
    <xdr:to>
      <xdr:col>5</xdr:col>
      <xdr:colOff>990600</xdr:colOff>
      <xdr:row>8</xdr:row>
      <xdr:rowOff>133350</xdr:rowOff>
    </xdr:to>
    <xdr:sp macro="" textlink="">
      <xdr:nvSpPr>
        <xdr:cNvPr id="28" name="Oval 1">
          <a:extLst>
            <a:ext uri="{FF2B5EF4-FFF2-40B4-BE49-F238E27FC236}">
              <a16:creationId xmlns:a16="http://schemas.microsoft.com/office/drawing/2014/main" id="{D1D6D7FB-C6B1-4420-905A-A9A6F8BDA3FE}"/>
            </a:ext>
            <a:ext uri="{147F2762-F138-4A5C-976F-8EAC2B608ADB}">
              <a16:predDERef xmlns:a16="http://schemas.microsoft.com/office/drawing/2014/main" pred="{30526E03-E482-4288-AD67-026FE2ACDC7E}"/>
            </a:ext>
          </a:extLst>
        </xdr:cNvPr>
        <xdr:cNvSpPr>
          <a:spLocks noChangeArrowheads="1"/>
        </xdr:cNvSpPr>
      </xdr:nvSpPr>
      <xdr:spPr bwMode="auto">
        <a:xfrm>
          <a:off x="6638925" y="56292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8</xdr:row>
      <xdr:rowOff>238125</xdr:rowOff>
    </xdr:from>
    <xdr:to>
      <xdr:col>5</xdr:col>
      <xdr:colOff>933450</xdr:colOff>
      <xdr:row>8</xdr:row>
      <xdr:rowOff>238125</xdr:rowOff>
    </xdr:to>
    <xdr:sp macro="" textlink="">
      <xdr:nvSpPr>
        <xdr:cNvPr id="29" name="Oval 1">
          <a:extLst>
            <a:ext uri="{FF2B5EF4-FFF2-40B4-BE49-F238E27FC236}">
              <a16:creationId xmlns:a16="http://schemas.microsoft.com/office/drawing/2014/main" id="{F88ED204-BB85-41D7-B530-F2CF5FB09A9D}"/>
            </a:ext>
            <a:ext uri="{147F2762-F138-4A5C-976F-8EAC2B608ADB}">
              <a16:predDERef xmlns:a16="http://schemas.microsoft.com/office/drawing/2014/main" pred="{D1D6D7FB-C6B1-4420-905A-A9A6F8BDA3FE}"/>
            </a:ext>
          </a:extLst>
        </xdr:cNvPr>
        <xdr:cNvSpPr>
          <a:spLocks noChangeArrowheads="1"/>
        </xdr:cNvSpPr>
      </xdr:nvSpPr>
      <xdr:spPr bwMode="auto">
        <a:xfrm>
          <a:off x="6553200" y="5734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8</xdr:row>
      <xdr:rowOff>133350</xdr:rowOff>
    </xdr:from>
    <xdr:to>
      <xdr:col>5</xdr:col>
      <xdr:colOff>990600</xdr:colOff>
      <xdr:row>8</xdr:row>
      <xdr:rowOff>133350</xdr:rowOff>
    </xdr:to>
    <xdr:sp macro="" textlink="">
      <xdr:nvSpPr>
        <xdr:cNvPr id="30" name="Oval 1">
          <a:extLst>
            <a:ext uri="{FF2B5EF4-FFF2-40B4-BE49-F238E27FC236}">
              <a16:creationId xmlns:a16="http://schemas.microsoft.com/office/drawing/2014/main" id="{23E26BCC-DE61-4FD1-BFF9-9BC11229952F}"/>
            </a:ext>
            <a:ext uri="{147F2762-F138-4A5C-976F-8EAC2B608ADB}">
              <a16:predDERef xmlns:a16="http://schemas.microsoft.com/office/drawing/2014/main" pred="{F88ED204-BB85-41D7-B530-F2CF5FB09A9D}"/>
            </a:ext>
          </a:extLst>
        </xdr:cNvPr>
        <xdr:cNvSpPr>
          <a:spLocks noChangeArrowheads="1"/>
        </xdr:cNvSpPr>
      </xdr:nvSpPr>
      <xdr:spPr bwMode="auto">
        <a:xfrm>
          <a:off x="6638925" y="56292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8</xdr:row>
      <xdr:rowOff>133350</xdr:rowOff>
    </xdr:from>
    <xdr:to>
      <xdr:col>5</xdr:col>
      <xdr:colOff>990600</xdr:colOff>
      <xdr:row>8</xdr:row>
      <xdr:rowOff>133350</xdr:rowOff>
    </xdr:to>
    <xdr:sp macro="" textlink="">
      <xdr:nvSpPr>
        <xdr:cNvPr id="31" name="Oval 1">
          <a:extLst>
            <a:ext uri="{FF2B5EF4-FFF2-40B4-BE49-F238E27FC236}">
              <a16:creationId xmlns:a16="http://schemas.microsoft.com/office/drawing/2014/main" id="{97575786-E4E5-4E39-986A-98CD8D35EEA5}"/>
            </a:ext>
            <a:ext uri="{147F2762-F138-4A5C-976F-8EAC2B608ADB}">
              <a16:predDERef xmlns:a16="http://schemas.microsoft.com/office/drawing/2014/main" pred="{23E26BCC-DE61-4FD1-BFF9-9BC11229952F}"/>
            </a:ext>
          </a:extLst>
        </xdr:cNvPr>
        <xdr:cNvSpPr>
          <a:spLocks noChangeArrowheads="1"/>
        </xdr:cNvSpPr>
      </xdr:nvSpPr>
      <xdr:spPr bwMode="auto">
        <a:xfrm>
          <a:off x="6638925" y="56292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16</xdr:row>
      <xdr:rowOff>238125</xdr:rowOff>
    </xdr:from>
    <xdr:to>
      <xdr:col>5</xdr:col>
      <xdr:colOff>933450</xdr:colOff>
      <xdr:row>16</xdr:row>
      <xdr:rowOff>238125</xdr:rowOff>
    </xdr:to>
    <xdr:sp macro="" textlink="">
      <xdr:nvSpPr>
        <xdr:cNvPr id="5" name="Oval 1">
          <a:extLst>
            <a:ext uri="{FF2B5EF4-FFF2-40B4-BE49-F238E27FC236}">
              <a16:creationId xmlns:a16="http://schemas.microsoft.com/office/drawing/2014/main" id="{FCB4DDB4-636A-45E7-A854-3B25B71A5E48}"/>
            </a:ext>
            <a:ext uri="{147F2762-F138-4A5C-976F-8EAC2B608ADB}">
              <a16:predDERef xmlns:a16="http://schemas.microsoft.com/office/drawing/2014/main" pred="{97575786-E4E5-4E39-986A-98CD8D35EEA5}"/>
            </a:ext>
          </a:extLst>
        </xdr:cNvPr>
        <xdr:cNvSpPr>
          <a:spLocks noChangeArrowheads="1"/>
        </xdr:cNvSpPr>
      </xdr:nvSpPr>
      <xdr:spPr bwMode="auto">
        <a:xfrm>
          <a:off x="6838950" y="5143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990600</xdr:colOff>
      <xdr:row>16</xdr:row>
      <xdr:rowOff>133350</xdr:rowOff>
    </xdr:to>
    <xdr:sp macro="" textlink="">
      <xdr:nvSpPr>
        <xdr:cNvPr id="6" name="Oval 1">
          <a:extLst>
            <a:ext uri="{FF2B5EF4-FFF2-40B4-BE49-F238E27FC236}">
              <a16:creationId xmlns:a16="http://schemas.microsoft.com/office/drawing/2014/main" id="{1DB3BB63-53CD-4645-9217-90CFE5916C8B}"/>
            </a:ext>
            <a:ext uri="{147F2762-F138-4A5C-976F-8EAC2B608ADB}">
              <a16:predDERef xmlns:a16="http://schemas.microsoft.com/office/drawing/2014/main" pred="{FCB4DDB4-636A-45E7-A854-3B25B71A5E48}"/>
            </a:ext>
          </a:extLst>
        </xdr:cNvPr>
        <xdr:cNvSpPr>
          <a:spLocks noChangeArrowheads="1"/>
        </xdr:cNvSpPr>
      </xdr:nvSpPr>
      <xdr:spPr bwMode="auto">
        <a:xfrm>
          <a:off x="6924675" y="50387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990600</xdr:colOff>
      <xdr:row>16</xdr:row>
      <xdr:rowOff>133350</xdr:rowOff>
    </xdr:to>
    <xdr:sp macro="" textlink="">
      <xdr:nvSpPr>
        <xdr:cNvPr id="7" name="Oval 1">
          <a:extLst>
            <a:ext uri="{FF2B5EF4-FFF2-40B4-BE49-F238E27FC236}">
              <a16:creationId xmlns:a16="http://schemas.microsoft.com/office/drawing/2014/main" id="{6F7C365F-BBE1-4D6D-BFB4-9B1C332E1BB3}"/>
            </a:ext>
            <a:ext uri="{147F2762-F138-4A5C-976F-8EAC2B608ADB}">
              <a16:predDERef xmlns:a16="http://schemas.microsoft.com/office/drawing/2014/main" pred="{1DB3BB63-53CD-4645-9217-90CFE5916C8B}"/>
            </a:ext>
          </a:extLst>
        </xdr:cNvPr>
        <xdr:cNvSpPr>
          <a:spLocks noChangeArrowheads="1"/>
        </xdr:cNvSpPr>
      </xdr:nvSpPr>
      <xdr:spPr bwMode="auto">
        <a:xfrm>
          <a:off x="6924675" y="50387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16</xdr:row>
      <xdr:rowOff>238125</xdr:rowOff>
    </xdr:from>
    <xdr:to>
      <xdr:col>5</xdr:col>
      <xdr:colOff>933450</xdr:colOff>
      <xdr:row>16</xdr:row>
      <xdr:rowOff>238125</xdr:rowOff>
    </xdr:to>
    <xdr:sp macro="" textlink="">
      <xdr:nvSpPr>
        <xdr:cNvPr id="8" name="Oval 1">
          <a:extLst>
            <a:ext uri="{FF2B5EF4-FFF2-40B4-BE49-F238E27FC236}">
              <a16:creationId xmlns:a16="http://schemas.microsoft.com/office/drawing/2014/main" id="{D06DC3E8-1975-4549-B427-1CDDE71547C5}"/>
            </a:ext>
            <a:ext uri="{147F2762-F138-4A5C-976F-8EAC2B608ADB}">
              <a16:predDERef xmlns:a16="http://schemas.microsoft.com/office/drawing/2014/main" pred="{6F7C365F-BBE1-4D6D-BFB4-9B1C332E1BB3}"/>
            </a:ext>
          </a:extLst>
        </xdr:cNvPr>
        <xdr:cNvSpPr>
          <a:spLocks noChangeArrowheads="1"/>
        </xdr:cNvSpPr>
      </xdr:nvSpPr>
      <xdr:spPr bwMode="auto">
        <a:xfrm>
          <a:off x="6838950" y="5143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990600</xdr:colOff>
      <xdr:row>16</xdr:row>
      <xdr:rowOff>133350</xdr:rowOff>
    </xdr:to>
    <xdr:sp macro="" textlink="">
      <xdr:nvSpPr>
        <xdr:cNvPr id="9" name="Oval 1">
          <a:extLst>
            <a:ext uri="{FF2B5EF4-FFF2-40B4-BE49-F238E27FC236}">
              <a16:creationId xmlns:a16="http://schemas.microsoft.com/office/drawing/2014/main" id="{1B12C1C1-1A06-4729-BC35-A63273A12213}"/>
            </a:ext>
            <a:ext uri="{147F2762-F138-4A5C-976F-8EAC2B608ADB}">
              <a16:predDERef xmlns:a16="http://schemas.microsoft.com/office/drawing/2014/main" pred="{D06DC3E8-1975-4549-B427-1CDDE71547C5}"/>
            </a:ext>
          </a:extLst>
        </xdr:cNvPr>
        <xdr:cNvSpPr>
          <a:spLocks noChangeArrowheads="1"/>
        </xdr:cNvSpPr>
      </xdr:nvSpPr>
      <xdr:spPr bwMode="auto">
        <a:xfrm>
          <a:off x="6924675" y="50387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990600</xdr:colOff>
      <xdr:row>16</xdr:row>
      <xdr:rowOff>133350</xdr:rowOff>
    </xdr:to>
    <xdr:sp macro="" textlink="">
      <xdr:nvSpPr>
        <xdr:cNvPr id="10" name="Oval 1">
          <a:extLst>
            <a:ext uri="{FF2B5EF4-FFF2-40B4-BE49-F238E27FC236}">
              <a16:creationId xmlns:a16="http://schemas.microsoft.com/office/drawing/2014/main" id="{D397EE40-4944-4E62-9BFE-0C78678C134E}"/>
            </a:ext>
            <a:ext uri="{147F2762-F138-4A5C-976F-8EAC2B608ADB}">
              <a16:predDERef xmlns:a16="http://schemas.microsoft.com/office/drawing/2014/main" pred="{1B12C1C1-1A06-4729-BC35-A63273A12213}"/>
            </a:ext>
          </a:extLst>
        </xdr:cNvPr>
        <xdr:cNvSpPr>
          <a:spLocks noChangeArrowheads="1"/>
        </xdr:cNvSpPr>
      </xdr:nvSpPr>
      <xdr:spPr bwMode="auto">
        <a:xfrm>
          <a:off x="6924675" y="50387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22</xdr:row>
      <xdr:rowOff>238125</xdr:rowOff>
    </xdr:from>
    <xdr:to>
      <xdr:col>5</xdr:col>
      <xdr:colOff>933450</xdr:colOff>
      <xdr:row>22</xdr:row>
      <xdr:rowOff>238125</xdr:rowOff>
    </xdr:to>
    <xdr:sp macro="" textlink="">
      <xdr:nvSpPr>
        <xdr:cNvPr id="17" name="Oval 1">
          <a:extLst>
            <a:ext uri="{FF2B5EF4-FFF2-40B4-BE49-F238E27FC236}">
              <a16:creationId xmlns:a16="http://schemas.microsoft.com/office/drawing/2014/main" id="{9C7D2DBB-CDD2-49EE-88EE-E29E763BAAA0}"/>
            </a:ext>
            <a:ext uri="{147F2762-F138-4A5C-976F-8EAC2B608ADB}">
              <a16:predDERef xmlns:a16="http://schemas.microsoft.com/office/drawing/2014/main" pred="{D397EE40-4944-4E62-9BFE-0C78678C134E}"/>
            </a:ext>
          </a:extLst>
        </xdr:cNvPr>
        <xdr:cNvSpPr>
          <a:spLocks noChangeArrowheads="1"/>
        </xdr:cNvSpPr>
      </xdr:nvSpPr>
      <xdr:spPr bwMode="auto">
        <a:xfrm>
          <a:off x="6553200" y="8220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22</xdr:row>
      <xdr:rowOff>133350</xdr:rowOff>
    </xdr:from>
    <xdr:to>
      <xdr:col>5</xdr:col>
      <xdr:colOff>990600</xdr:colOff>
      <xdr:row>22</xdr:row>
      <xdr:rowOff>133350</xdr:rowOff>
    </xdr:to>
    <xdr:sp macro="" textlink="">
      <xdr:nvSpPr>
        <xdr:cNvPr id="18" name="Oval 1">
          <a:extLst>
            <a:ext uri="{FF2B5EF4-FFF2-40B4-BE49-F238E27FC236}">
              <a16:creationId xmlns:a16="http://schemas.microsoft.com/office/drawing/2014/main" id="{D02E3FC3-8781-460D-A658-72377F5A84A3}"/>
            </a:ext>
            <a:ext uri="{147F2762-F138-4A5C-976F-8EAC2B608ADB}">
              <a16:predDERef xmlns:a16="http://schemas.microsoft.com/office/drawing/2014/main" pred="{43E047C5-3C1E-4477-B3F0-95AEFFC3DA0F}"/>
            </a:ext>
          </a:extLst>
        </xdr:cNvPr>
        <xdr:cNvSpPr>
          <a:spLocks noChangeArrowheads="1"/>
        </xdr:cNvSpPr>
      </xdr:nvSpPr>
      <xdr:spPr bwMode="auto">
        <a:xfrm>
          <a:off x="6638925"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22</xdr:row>
      <xdr:rowOff>133350</xdr:rowOff>
    </xdr:from>
    <xdr:to>
      <xdr:col>5</xdr:col>
      <xdr:colOff>990600</xdr:colOff>
      <xdr:row>22</xdr:row>
      <xdr:rowOff>133350</xdr:rowOff>
    </xdr:to>
    <xdr:sp macro="" textlink="">
      <xdr:nvSpPr>
        <xdr:cNvPr id="19" name="Oval 1">
          <a:extLst>
            <a:ext uri="{FF2B5EF4-FFF2-40B4-BE49-F238E27FC236}">
              <a16:creationId xmlns:a16="http://schemas.microsoft.com/office/drawing/2014/main" id="{7AB2E8D7-5E17-4ADE-BD73-9C8D346B0886}"/>
            </a:ext>
            <a:ext uri="{147F2762-F138-4A5C-976F-8EAC2B608ADB}">
              <a16:predDERef xmlns:a16="http://schemas.microsoft.com/office/drawing/2014/main" pred="{6BC034E0-488E-45B5-BAA8-E29448E1289F}"/>
            </a:ext>
          </a:extLst>
        </xdr:cNvPr>
        <xdr:cNvSpPr>
          <a:spLocks noChangeArrowheads="1"/>
        </xdr:cNvSpPr>
      </xdr:nvSpPr>
      <xdr:spPr bwMode="auto">
        <a:xfrm>
          <a:off x="6638925"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22</xdr:row>
      <xdr:rowOff>238125</xdr:rowOff>
    </xdr:from>
    <xdr:to>
      <xdr:col>5</xdr:col>
      <xdr:colOff>933450</xdr:colOff>
      <xdr:row>22</xdr:row>
      <xdr:rowOff>238125</xdr:rowOff>
    </xdr:to>
    <xdr:sp macro="" textlink="">
      <xdr:nvSpPr>
        <xdr:cNvPr id="20" name="Oval 1">
          <a:extLst>
            <a:ext uri="{FF2B5EF4-FFF2-40B4-BE49-F238E27FC236}">
              <a16:creationId xmlns:a16="http://schemas.microsoft.com/office/drawing/2014/main" id="{57FDA0C3-CE3D-41B4-A08B-8B72B54F78DE}"/>
            </a:ext>
            <a:ext uri="{147F2762-F138-4A5C-976F-8EAC2B608ADB}">
              <a16:predDERef xmlns:a16="http://schemas.microsoft.com/office/drawing/2014/main" pred="{38B9F106-349E-4F03-BE75-DA296B61D274}"/>
            </a:ext>
          </a:extLst>
        </xdr:cNvPr>
        <xdr:cNvSpPr>
          <a:spLocks noChangeArrowheads="1"/>
        </xdr:cNvSpPr>
      </xdr:nvSpPr>
      <xdr:spPr bwMode="auto">
        <a:xfrm>
          <a:off x="6553200" y="8220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22</xdr:row>
      <xdr:rowOff>133350</xdr:rowOff>
    </xdr:from>
    <xdr:to>
      <xdr:col>5</xdr:col>
      <xdr:colOff>990600</xdr:colOff>
      <xdr:row>22</xdr:row>
      <xdr:rowOff>133350</xdr:rowOff>
    </xdr:to>
    <xdr:sp macro="" textlink="">
      <xdr:nvSpPr>
        <xdr:cNvPr id="32" name="Oval 1">
          <a:extLst>
            <a:ext uri="{FF2B5EF4-FFF2-40B4-BE49-F238E27FC236}">
              <a16:creationId xmlns:a16="http://schemas.microsoft.com/office/drawing/2014/main" id="{FA5360A4-B03A-4914-9B23-A8CB43418404}"/>
            </a:ext>
            <a:ext uri="{147F2762-F138-4A5C-976F-8EAC2B608ADB}">
              <a16:predDERef xmlns:a16="http://schemas.microsoft.com/office/drawing/2014/main" pred="{F8D8794D-EF05-4D00-BD71-E4AA4BC9D893}"/>
            </a:ext>
          </a:extLst>
        </xdr:cNvPr>
        <xdr:cNvSpPr>
          <a:spLocks noChangeArrowheads="1"/>
        </xdr:cNvSpPr>
      </xdr:nvSpPr>
      <xdr:spPr bwMode="auto">
        <a:xfrm>
          <a:off x="6638925"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22</xdr:row>
      <xdr:rowOff>133350</xdr:rowOff>
    </xdr:from>
    <xdr:to>
      <xdr:col>5</xdr:col>
      <xdr:colOff>990600</xdr:colOff>
      <xdr:row>22</xdr:row>
      <xdr:rowOff>133350</xdr:rowOff>
    </xdr:to>
    <xdr:sp macro="" textlink="">
      <xdr:nvSpPr>
        <xdr:cNvPr id="33" name="Oval 1">
          <a:extLst>
            <a:ext uri="{FF2B5EF4-FFF2-40B4-BE49-F238E27FC236}">
              <a16:creationId xmlns:a16="http://schemas.microsoft.com/office/drawing/2014/main" id="{19902F7F-FD10-4538-B1FD-5481B71B95FE}"/>
            </a:ext>
            <a:ext uri="{147F2762-F138-4A5C-976F-8EAC2B608ADB}">
              <a16:predDERef xmlns:a16="http://schemas.microsoft.com/office/drawing/2014/main" pred="{8095FB53-CEBF-4DB8-8B0D-8F765A2E0F20}"/>
            </a:ext>
          </a:extLst>
        </xdr:cNvPr>
        <xdr:cNvSpPr>
          <a:spLocks noChangeArrowheads="1"/>
        </xdr:cNvSpPr>
      </xdr:nvSpPr>
      <xdr:spPr bwMode="auto">
        <a:xfrm>
          <a:off x="6638925" y="81153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23</xdr:row>
      <xdr:rowOff>238125</xdr:rowOff>
    </xdr:from>
    <xdr:to>
      <xdr:col>5</xdr:col>
      <xdr:colOff>933450</xdr:colOff>
      <xdr:row>23</xdr:row>
      <xdr:rowOff>238125</xdr:rowOff>
    </xdr:to>
    <xdr:sp macro="" textlink="">
      <xdr:nvSpPr>
        <xdr:cNvPr id="11" name="Oval 1">
          <a:extLst>
            <a:ext uri="{FF2B5EF4-FFF2-40B4-BE49-F238E27FC236}">
              <a16:creationId xmlns:a16="http://schemas.microsoft.com/office/drawing/2014/main" id="{6052AB07-94B2-4E3D-BF33-B07440E358D4}"/>
            </a:ext>
            <a:ext uri="{147F2762-F138-4A5C-976F-8EAC2B608ADB}">
              <a16:predDERef xmlns:a16="http://schemas.microsoft.com/office/drawing/2014/main" pred="{19902F7F-FD10-4538-B1FD-5481B71B95FE}"/>
            </a:ext>
          </a:extLst>
        </xdr:cNvPr>
        <xdr:cNvSpPr>
          <a:spLocks noChangeArrowheads="1"/>
        </xdr:cNvSpPr>
      </xdr:nvSpPr>
      <xdr:spPr bwMode="auto">
        <a:xfrm>
          <a:off x="6553200" y="7229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23</xdr:row>
      <xdr:rowOff>133350</xdr:rowOff>
    </xdr:from>
    <xdr:to>
      <xdr:col>5</xdr:col>
      <xdr:colOff>990600</xdr:colOff>
      <xdr:row>23</xdr:row>
      <xdr:rowOff>133350</xdr:rowOff>
    </xdr:to>
    <xdr:sp macro="" textlink="">
      <xdr:nvSpPr>
        <xdr:cNvPr id="12" name="Oval 1">
          <a:extLst>
            <a:ext uri="{FF2B5EF4-FFF2-40B4-BE49-F238E27FC236}">
              <a16:creationId xmlns:a16="http://schemas.microsoft.com/office/drawing/2014/main" id="{0317F64A-F34C-40FC-A064-C063B5B0B406}"/>
            </a:ext>
            <a:ext uri="{147F2762-F138-4A5C-976F-8EAC2B608ADB}">
              <a16:predDERef xmlns:a16="http://schemas.microsoft.com/office/drawing/2014/main" pred="{6052AB07-94B2-4E3D-BF33-B07440E358D4}"/>
            </a:ext>
          </a:extLst>
        </xdr:cNvPr>
        <xdr:cNvSpPr>
          <a:spLocks noChangeArrowheads="1"/>
        </xdr:cNvSpPr>
      </xdr:nvSpPr>
      <xdr:spPr bwMode="auto">
        <a:xfrm>
          <a:off x="6638925" y="7124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23</xdr:row>
      <xdr:rowOff>133350</xdr:rowOff>
    </xdr:from>
    <xdr:to>
      <xdr:col>5</xdr:col>
      <xdr:colOff>990600</xdr:colOff>
      <xdr:row>23</xdr:row>
      <xdr:rowOff>133350</xdr:rowOff>
    </xdr:to>
    <xdr:sp macro="" textlink="">
      <xdr:nvSpPr>
        <xdr:cNvPr id="13" name="Oval 1">
          <a:extLst>
            <a:ext uri="{FF2B5EF4-FFF2-40B4-BE49-F238E27FC236}">
              <a16:creationId xmlns:a16="http://schemas.microsoft.com/office/drawing/2014/main" id="{36DB2893-A34C-4B9E-A365-DD566CA8A2BD}"/>
            </a:ext>
            <a:ext uri="{147F2762-F138-4A5C-976F-8EAC2B608ADB}">
              <a16:predDERef xmlns:a16="http://schemas.microsoft.com/office/drawing/2014/main" pred="{0317F64A-F34C-40FC-A064-C063B5B0B406}"/>
            </a:ext>
          </a:extLst>
        </xdr:cNvPr>
        <xdr:cNvSpPr>
          <a:spLocks noChangeArrowheads="1"/>
        </xdr:cNvSpPr>
      </xdr:nvSpPr>
      <xdr:spPr bwMode="auto">
        <a:xfrm>
          <a:off x="6638925" y="71247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23</xdr:row>
      <xdr:rowOff>238125</xdr:rowOff>
    </xdr:from>
    <xdr:to>
      <xdr:col>5</xdr:col>
      <xdr:colOff>933450</xdr:colOff>
      <xdr:row>23</xdr:row>
      <xdr:rowOff>238125</xdr:rowOff>
    </xdr:to>
    <xdr:sp macro="" textlink="">
      <xdr:nvSpPr>
        <xdr:cNvPr id="14" name="Oval 1">
          <a:extLst>
            <a:ext uri="{FF2B5EF4-FFF2-40B4-BE49-F238E27FC236}">
              <a16:creationId xmlns:a16="http://schemas.microsoft.com/office/drawing/2014/main" id="{D124D916-8E24-413E-93A1-54387A5D5F18}"/>
            </a:ext>
            <a:ext uri="{147F2762-F138-4A5C-976F-8EAC2B608ADB}">
              <a16:predDERef xmlns:a16="http://schemas.microsoft.com/office/drawing/2014/main" pred="{36DB2893-A34C-4B9E-A365-DD566CA8A2BD}"/>
            </a:ext>
          </a:extLst>
        </xdr:cNvPr>
        <xdr:cNvSpPr>
          <a:spLocks noChangeArrowheads="1"/>
        </xdr:cNvSpPr>
      </xdr:nvSpPr>
      <xdr:spPr bwMode="auto">
        <a:xfrm>
          <a:off x="6553200" y="7229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23</xdr:row>
      <xdr:rowOff>133350</xdr:rowOff>
    </xdr:from>
    <xdr:to>
      <xdr:col>5</xdr:col>
      <xdr:colOff>990600</xdr:colOff>
      <xdr:row>23</xdr:row>
      <xdr:rowOff>133350</xdr:rowOff>
    </xdr:to>
    <xdr:sp macro="" textlink="">
      <xdr:nvSpPr>
        <xdr:cNvPr id="15" name="Oval 1">
          <a:extLst>
            <a:ext uri="{FF2B5EF4-FFF2-40B4-BE49-F238E27FC236}">
              <a16:creationId xmlns:a16="http://schemas.microsoft.com/office/drawing/2014/main" id="{84DC418C-ECE5-45E2-A003-94AB8994B953}"/>
            </a:ext>
            <a:ext uri="{147F2762-F138-4A5C-976F-8EAC2B608ADB}">
              <a16:predDERef xmlns:a16="http://schemas.microsoft.com/office/drawing/2014/main" pred="{D124D916-8E24-413E-93A1-54387A5D5F18}"/>
            </a:ext>
          </a:extLst>
        </xdr:cNvPr>
        <xdr:cNvSpPr>
          <a:spLocks noChangeArrowheads="1"/>
        </xdr:cNvSpPr>
      </xdr:nvSpPr>
      <xdr:spPr bwMode="auto">
        <a:xfrm>
          <a:off x="6638925" y="7124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23</xdr:row>
      <xdr:rowOff>133350</xdr:rowOff>
    </xdr:from>
    <xdr:to>
      <xdr:col>5</xdr:col>
      <xdr:colOff>990600</xdr:colOff>
      <xdr:row>23</xdr:row>
      <xdr:rowOff>133350</xdr:rowOff>
    </xdr:to>
    <xdr:sp macro="" textlink="">
      <xdr:nvSpPr>
        <xdr:cNvPr id="16" name="Oval 1">
          <a:extLst>
            <a:ext uri="{FF2B5EF4-FFF2-40B4-BE49-F238E27FC236}">
              <a16:creationId xmlns:a16="http://schemas.microsoft.com/office/drawing/2014/main" id="{9366513D-78D4-47AD-8C73-30E5DC8795FD}"/>
            </a:ext>
            <a:ext uri="{147F2762-F138-4A5C-976F-8EAC2B608ADB}">
              <a16:predDERef xmlns:a16="http://schemas.microsoft.com/office/drawing/2014/main" pred="{84DC418C-ECE5-45E2-A003-94AB8994B953}"/>
            </a:ext>
          </a:extLst>
        </xdr:cNvPr>
        <xdr:cNvSpPr>
          <a:spLocks noChangeArrowheads="1"/>
        </xdr:cNvSpPr>
      </xdr:nvSpPr>
      <xdr:spPr bwMode="auto">
        <a:xfrm>
          <a:off x="6638925" y="71247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24</xdr:row>
      <xdr:rowOff>238125</xdr:rowOff>
    </xdr:from>
    <xdr:to>
      <xdr:col>5</xdr:col>
      <xdr:colOff>933450</xdr:colOff>
      <xdr:row>24</xdr:row>
      <xdr:rowOff>238125</xdr:rowOff>
    </xdr:to>
    <xdr:sp macro="" textlink="">
      <xdr:nvSpPr>
        <xdr:cNvPr id="34" name="Oval 1">
          <a:extLst>
            <a:ext uri="{FF2B5EF4-FFF2-40B4-BE49-F238E27FC236}">
              <a16:creationId xmlns:a16="http://schemas.microsoft.com/office/drawing/2014/main" id="{21AEC1E0-F893-4076-AE04-2EDB57E8FF45}"/>
            </a:ext>
            <a:ext uri="{147F2762-F138-4A5C-976F-8EAC2B608ADB}">
              <a16:predDERef xmlns:a16="http://schemas.microsoft.com/office/drawing/2014/main" pred="{9366513D-78D4-47AD-8C73-30E5DC8795FD}"/>
            </a:ext>
          </a:extLst>
        </xdr:cNvPr>
        <xdr:cNvSpPr>
          <a:spLocks noChangeArrowheads="1"/>
        </xdr:cNvSpPr>
      </xdr:nvSpPr>
      <xdr:spPr bwMode="auto">
        <a:xfrm>
          <a:off x="6553200" y="7229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24</xdr:row>
      <xdr:rowOff>133350</xdr:rowOff>
    </xdr:from>
    <xdr:to>
      <xdr:col>5</xdr:col>
      <xdr:colOff>990600</xdr:colOff>
      <xdr:row>24</xdr:row>
      <xdr:rowOff>133350</xdr:rowOff>
    </xdr:to>
    <xdr:sp macro="" textlink="">
      <xdr:nvSpPr>
        <xdr:cNvPr id="35" name="Oval 1">
          <a:extLst>
            <a:ext uri="{FF2B5EF4-FFF2-40B4-BE49-F238E27FC236}">
              <a16:creationId xmlns:a16="http://schemas.microsoft.com/office/drawing/2014/main" id="{4F65E6F8-8960-4CDF-9DA5-0C91611D92B1}"/>
            </a:ext>
            <a:ext uri="{147F2762-F138-4A5C-976F-8EAC2B608ADB}">
              <a16:predDERef xmlns:a16="http://schemas.microsoft.com/office/drawing/2014/main" pred="{21AEC1E0-F893-4076-AE04-2EDB57E8FF45}"/>
            </a:ext>
          </a:extLst>
        </xdr:cNvPr>
        <xdr:cNvSpPr>
          <a:spLocks noChangeArrowheads="1"/>
        </xdr:cNvSpPr>
      </xdr:nvSpPr>
      <xdr:spPr bwMode="auto">
        <a:xfrm>
          <a:off x="6638925" y="7124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24</xdr:row>
      <xdr:rowOff>133350</xdr:rowOff>
    </xdr:from>
    <xdr:to>
      <xdr:col>5</xdr:col>
      <xdr:colOff>990600</xdr:colOff>
      <xdr:row>24</xdr:row>
      <xdr:rowOff>133350</xdr:rowOff>
    </xdr:to>
    <xdr:sp macro="" textlink="">
      <xdr:nvSpPr>
        <xdr:cNvPr id="36" name="Oval 1">
          <a:extLst>
            <a:ext uri="{FF2B5EF4-FFF2-40B4-BE49-F238E27FC236}">
              <a16:creationId xmlns:a16="http://schemas.microsoft.com/office/drawing/2014/main" id="{91E32744-BB88-490E-AEFA-7FDD95D5F508}"/>
            </a:ext>
            <a:ext uri="{147F2762-F138-4A5C-976F-8EAC2B608ADB}">
              <a16:predDERef xmlns:a16="http://schemas.microsoft.com/office/drawing/2014/main" pred="{4F65E6F8-8960-4CDF-9DA5-0C91611D92B1}"/>
            </a:ext>
          </a:extLst>
        </xdr:cNvPr>
        <xdr:cNvSpPr>
          <a:spLocks noChangeArrowheads="1"/>
        </xdr:cNvSpPr>
      </xdr:nvSpPr>
      <xdr:spPr bwMode="auto">
        <a:xfrm>
          <a:off x="6638925" y="71247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24</xdr:row>
      <xdr:rowOff>238125</xdr:rowOff>
    </xdr:from>
    <xdr:to>
      <xdr:col>5</xdr:col>
      <xdr:colOff>933450</xdr:colOff>
      <xdr:row>24</xdr:row>
      <xdr:rowOff>238125</xdr:rowOff>
    </xdr:to>
    <xdr:sp macro="" textlink="">
      <xdr:nvSpPr>
        <xdr:cNvPr id="37" name="Oval 1">
          <a:extLst>
            <a:ext uri="{FF2B5EF4-FFF2-40B4-BE49-F238E27FC236}">
              <a16:creationId xmlns:a16="http://schemas.microsoft.com/office/drawing/2014/main" id="{F5F3207A-A119-4C49-957A-48F5FF1AFA9B}"/>
            </a:ext>
            <a:ext uri="{147F2762-F138-4A5C-976F-8EAC2B608ADB}">
              <a16:predDERef xmlns:a16="http://schemas.microsoft.com/office/drawing/2014/main" pred="{91E32744-BB88-490E-AEFA-7FDD95D5F508}"/>
            </a:ext>
          </a:extLst>
        </xdr:cNvPr>
        <xdr:cNvSpPr>
          <a:spLocks noChangeArrowheads="1"/>
        </xdr:cNvSpPr>
      </xdr:nvSpPr>
      <xdr:spPr bwMode="auto">
        <a:xfrm>
          <a:off x="6553200" y="7229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24</xdr:row>
      <xdr:rowOff>133350</xdr:rowOff>
    </xdr:from>
    <xdr:to>
      <xdr:col>5</xdr:col>
      <xdr:colOff>990600</xdr:colOff>
      <xdr:row>24</xdr:row>
      <xdr:rowOff>133350</xdr:rowOff>
    </xdr:to>
    <xdr:sp macro="" textlink="">
      <xdr:nvSpPr>
        <xdr:cNvPr id="38" name="Oval 1">
          <a:extLst>
            <a:ext uri="{FF2B5EF4-FFF2-40B4-BE49-F238E27FC236}">
              <a16:creationId xmlns:a16="http://schemas.microsoft.com/office/drawing/2014/main" id="{0A6B47E6-79BB-46FE-8C9E-834AAD1408B9}"/>
            </a:ext>
            <a:ext uri="{147F2762-F138-4A5C-976F-8EAC2B608ADB}">
              <a16:predDERef xmlns:a16="http://schemas.microsoft.com/office/drawing/2014/main" pred="{F5F3207A-A119-4C49-957A-48F5FF1AFA9B}"/>
            </a:ext>
          </a:extLst>
        </xdr:cNvPr>
        <xdr:cNvSpPr>
          <a:spLocks noChangeArrowheads="1"/>
        </xdr:cNvSpPr>
      </xdr:nvSpPr>
      <xdr:spPr bwMode="auto">
        <a:xfrm>
          <a:off x="6638925" y="7124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24</xdr:row>
      <xdr:rowOff>133350</xdr:rowOff>
    </xdr:from>
    <xdr:to>
      <xdr:col>5</xdr:col>
      <xdr:colOff>990600</xdr:colOff>
      <xdr:row>24</xdr:row>
      <xdr:rowOff>133350</xdr:rowOff>
    </xdr:to>
    <xdr:sp macro="" textlink="">
      <xdr:nvSpPr>
        <xdr:cNvPr id="39" name="Oval 1">
          <a:extLst>
            <a:ext uri="{FF2B5EF4-FFF2-40B4-BE49-F238E27FC236}">
              <a16:creationId xmlns:a16="http://schemas.microsoft.com/office/drawing/2014/main" id="{054F64C8-DC59-437B-8344-E415A540FEA7}"/>
            </a:ext>
            <a:ext uri="{147F2762-F138-4A5C-976F-8EAC2B608ADB}">
              <a16:predDERef xmlns:a16="http://schemas.microsoft.com/office/drawing/2014/main" pred="{0A6B47E6-79BB-46FE-8C9E-834AAD1408B9}"/>
            </a:ext>
          </a:extLst>
        </xdr:cNvPr>
        <xdr:cNvSpPr>
          <a:spLocks noChangeArrowheads="1"/>
        </xdr:cNvSpPr>
      </xdr:nvSpPr>
      <xdr:spPr bwMode="auto">
        <a:xfrm>
          <a:off x="6638925" y="71247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25</xdr:row>
      <xdr:rowOff>238125</xdr:rowOff>
    </xdr:from>
    <xdr:to>
      <xdr:col>5</xdr:col>
      <xdr:colOff>933450</xdr:colOff>
      <xdr:row>25</xdr:row>
      <xdr:rowOff>238125</xdr:rowOff>
    </xdr:to>
    <xdr:sp macro="" textlink="">
      <xdr:nvSpPr>
        <xdr:cNvPr id="40" name="Oval 1">
          <a:extLst>
            <a:ext uri="{FF2B5EF4-FFF2-40B4-BE49-F238E27FC236}">
              <a16:creationId xmlns:a16="http://schemas.microsoft.com/office/drawing/2014/main" id="{49380AC5-02A8-4E9F-90DE-A1A2EFD46E48}"/>
            </a:ext>
            <a:ext uri="{147F2762-F138-4A5C-976F-8EAC2B608ADB}">
              <a16:predDERef xmlns:a16="http://schemas.microsoft.com/office/drawing/2014/main" pred="{054F64C8-DC59-437B-8344-E415A540FEA7}"/>
            </a:ext>
          </a:extLst>
        </xdr:cNvPr>
        <xdr:cNvSpPr>
          <a:spLocks noChangeArrowheads="1"/>
        </xdr:cNvSpPr>
      </xdr:nvSpPr>
      <xdr:spPr bwMode="auto">
        <a:xfrm>
          <a:off x="6553200" y="79152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41" name="Oval 1">
          <a:extLst>
            <a:ext uri="{FF2B5EF4-FFF2-40B4-BE49-F238E27FC236}">
              <a16:creationId xmlns:a16="http://schemas.microsoft.com/office/drawing/2014/main" id="{52AD4867-17C2-455C-A779-D222E9B5E84E}"/>
            </a:ext>
            <a:ext uri="{147F2762-F138-4A5C-976F-8EAC2B608ADB}">
              <a16:predDERef xmlns:a16="http://schemas.microsoft.com/office/drawing/2014/main" pred="{49380AC5-02A8-4E9F-90DE-A1A2EFD46E48}"/>
            </a:ext>
          </a:extLst>
        </xdr:cNvPr>
        <xdr:cNvSpPr>
          <a:spLocks noChangeArrowheads="1"/>
        </xdr:cNvSpPr>
      </xdr:nvSpPr>
      <xdr:spPr bwMode="auto">
        <a:xfrm>
          <a:off x="6638925" y="7810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42" name="Oval 1">
          <a:extLst>
            <a:ext uri="{FF2B5EF4-FFF2-40B4-BE49-F238E27FC236}">
              <a16:creationId xmlns:a16="http://schemas.microsoft.com/office/drawing/2014/main" id="{D5AFD2BD-10EC-453F-9B01-220986B24FE7}"/>
            </a:ext>
            <a:ext uri="{147F2762-F138-4A5C-976F-8EAC2B608ADB}">
              <a16:predDERef xmlns:a16="http://schemas.microsoft.com/office/drawing/2014/main" pred="{52AD4867-17C2-455C-A779-D222E9B5E84E}"/>
            </a:ext>
          </a:extLst>
        </xdr:cNvPr>
        <xdr:cNvSpPr>
          <a:spLocks noChangeArrowheads="1"/>
        </xdr:cNvSpPr>
      </xdr:nvSpPr>
      <xdr:spPr bwMode="auto">
        <a:xfrm>
          <a:off x="6638925" y="78105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25</xdr:row>
      <xdr:rowOff>238125</xdr:rowOff>
    </xdr:from>
    <xdr:to>
      <xdr:col>5</xdr:col>
      <xdr:colOff>933450</xdr:colOff>
      <xdr:row>25</xdr:row>
      <xdr:rowOff>238125</xdr:rowOff>
    </xdr:to>
    <xdr:sp macro="" textlink="">
      <xdr:nvSpPr>
        <xdr:cNvPr id="43" name="Oval 1">
          <a:extLst>
            <a:ext uri="{FF2B5EF4-FFF2-40B4-BE49-F238E27FC236}">
              <a16:creationId xmlns:a16="http://schemas.microsoft.com/office/drawing/2014/main" id="{44690AF0-B6F4-4EF7-923F-AF8A91645150}"/>
            </a:ext>
            <a:ext uri="{147F2762-F138-4A5C-976F-8EAC2B608ADB}">
              <a16:predDERef xmlns:a16="http://schemas.microsoft.com/office/drawing/2014/main" pred="{D5AFD2BD-10EC-453F-9B01-220986B24FE7}"/>
            </a:ext>
          </a:extLst>
        </xdr:cNvPr>
        <xdr:cNvSpPr>
          <a:spLocks noChangeArrowheads="1"/>
        </xdr:cNvSpPr>
      </xdr:nvSpPr>
      <xdr:spPr bwMode="auto">
        <a:xfrm>
          <a:off x="6553200" y="79152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44" name="Oval 1">
          <a:extLst>
            <a:ext uri="{FF2B5EF4-FFF2-40B4-BE49-F238E27FC236}">
              <a16:creationId xmlns:a16="http://schemas.microsoft.com/office/drawing/2014/main" id="{FA09F6E1-A848-4B3C-8194-9262F564A768}"/>
            </a:ext>
            <a:ext uri="{147F2762-F138-4A5C-976F-8EAC2B608ADB}">
              <a16:predDERef xmlns:a16="http://schemas.microsoft.com/office/drawing/2014/main" pred="{44690AF0-B6F4-4EF7-923F-AF8A91645150}"/>
            </a:ext>
          </a:extLst>
        </xdr:cNvPr>
        <xdr:cNvSpPr>
          <a:spLocks noChangeArrowheads="1"/>
        </xdr:cNvSpPr>
      </xdr:nvSpPr>
      <xdr:spPr bwMode="auto">
        <a:xfrm>
          <a:off x="6638925" y="7810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25</xdr:row>
      <xdr:rowOff>133350</xdr:rowOff>
    </xdr:from>
    <xdr:to>
      <xdr:col>5</xdr:col>
      <xdr:colOff>990600</xdr:colOff>
      <xdr:row>25</xdr:row>
      <xdr:rowOff>133350</xdr:rowOff>
    </xdr:to>
    <xdr:sp macro="" textlink="">
      <xdr:nvSpPr>
        <xdr:cNvPr id="45" name="Oval 1">
          <a:extLst>
            <a:ext uri="{FF2B5EF4-FFF2-40B4-BE49-F238E27FC236}">
              <a16:creationId xmlns:a16="http://schemas.microsoft.com/office/drawing/2014/main" id="{24290A10-77C8-4CBA-A46C-0C4E0499DADB}"/>
            </a:ext>
            <a:ext uri="{147F2762-F138-4A5C-976F-8EAC2B608ADB}">
              <a16:predDERef xmlns:a16="http://schemas.microsoft.com/office/drawing/2014/main" pred="{FA09F6E1-A848-4B3C-8194-9262F564A768}"/>
            </a:ext>
          </a:extLst>
        </xdr:cNvPr>
        <xdr:cNvSpPr>
          <a:spLocks noChangeArrowheads="1"/>
        </xdr:cNvSpPr>
      </xdr:nvSpPr>
      <xdr:spPr bwMode="auto">
        <a:xfrm>
          <a:off x="6638925" y="78105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31</xdr:row>
      <xdr:rowOff>238125</xdr:rowOff>
    </xdr:from>
    <xdr:to>
      <xdr:col>5</xdr:col>
      <xdr:colOff>933450</xdr:colOff>
      <xdr:row>31</xdr:row>
      <xdr:rowOff>238125</xdr:rowOff>
    </xdr:to>
    <xdr:sp macro="" textlink="">
      <xdr:nvSpPr>
        <xdr:cNvPr id="46" name="Oval 1">
          <a:extLst>
            <a:ext uri="{FF2B5EF4-FFF2-40B4-BE49-F238E27FC236}">
              <a16:creationId xmlns:a16="http://schemas.microsoft.com/office/drawing/2014/main" id="{868A59A7-2D32-4736-849F-F5F1AD54B5AF}"/>
            </a:ext>
            <a:ext uri="{147F2762-F138-4A5C-976F-8EAC2B608ADB}">
              <a16:predDERef xmlns:a16="http://schemas.microsoft.com/office/drawing/2014/main" pred="{24290A10-77C8-4CBA-A46C-0C4E0499DADB}"/>
            </a:ext>
          </a:extLst>
        </xdr:cNvPr>
        <xdr:cNvSpPr>
          <a:spLocks noChangeArrowheads="1"/>
        </xdr:cNvSpPr>
      </xdr:nvSpPr>
      <xdr:spPr bwMode="auto">
        <a:xfrm>
          <a:off x="6553200" y="71913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31</xdr:row>
      <xdr:rowOff>133350</xdr:rowOff>
    </xdr:from>
    <xdr:to>
      <xdr:col>5</xdr:col>
      <xdr:colOff>990600</xdr:colOff>
      <xdr:row>31</xdr:row>
      <xdr:rowOff>133350</xdr:rowOff>
    </xdr:to>
    <xdr:sp macro="" textlink="">
      <xdr:nvSpPr>
        <xdr:cNvPr id="47" name="Oval 1">
          <a:extLst>
            <a:ext uri="{FF2B5EF4-FFF2-40B4-BE49-F238E27FC236}">
              <a16:creationId xmlns:a16="http://schemas.microsoft.com/office/drawing/2014/main" id="{2279728E-2481-4CD8-BCED-FC6707C6EA3B}"/>
            </a:ext>
            <a:ext uri="{147F2762-F138-4A5C-976F-8EAC2B608ADB}">
              <a16:predDERef xmlns:a16="http://schemas.microsoft.com/office/drawing/2014/main" pred="{868A59A7-2D32-4736-849F-F5F1AD54B5AF}"/>
            </a:ext>
          </a:extLst>
        </xdr:cNvPr>
        <xdr:cNvSpPr>
          <a:spLocks noChangeArrowheads="1"/>
        </xdr:cNvSpPr>
      </xdr:nvSpPr>
      <xdr:spPr bwMode="auto">
        <a:xfrm>
          <a:off x="6638925" y="70866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31</xdr:row>
      <xdr:rowOff>133350</xdr:rowOff>
    </xdr:from>
    <xdr:to>
      <xdr:col>5</xdr:col>
      <xdr:colOff>990600</xdr:colOff>
      <xdr:row>31</xdr:row>
      <xdr:rowOff>133350</xdr:rowOff>
    </xdr:to>
    <xdr:sp macro="" textlink="">
      <xdr:nvSpPr>
        <xdr:cNvPr id="48" name="Oval 1">
          <a:extLst>
            <a:ext uri="{FF2B5EF4-FFF2-40B4-BE49-F238E27FC236}">
              <a16:creationId xmlns:a16="http://schemas.microsoft.com/office/drawing/2014/main" id="{9DDAD482-9380-48E1-899B-4AFDEBB3E921}"/>
            </a:ext>
            <a:ext uri="{147F2762-F138-4A5C-976F-8EAC2B608ADB}">
              <a16:predDERef xmlns:a16="http://schemas.microsoft.com/office/drawing/2014/main" pred="{2279728E-2481-4CD8-BCED-FC6707C6EA3B}"/>
            </a:ext>
          </a:extLst>
        </xdr:cNvPr>
        <xdr:cNvSpPr>
          <a:spLocks noChangeArrowheads="1"/>
        </xdr:cNvSpPr>
      </xdr:nvSpPr>
      <xdr:spPr bwMode="auto">
        <a:xfrm>
          <a:off x="6638925" y="70866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31</xdr:row>
      <xdr:rowOff>238125</xdr:rowOff>
    </xdr:from>
    <xdr:to>
      <xdr:col>5</xdr:col>
      <xdr:colOff>933450</xdr:colOff>
      <xdr:row>31</xdr:row>
      <xdr:rowOff>238125</xdr:rowOff>
    </xdr:to>
    <xdr:sp macro="" textlink="">
      <xdr:nvSpPr>
        <xdr:cNvPr id="49" name="Oval 1">
          <a:extLst>
            <a:ext uri="{FF2B5EF4-FFF2-40B4-BE49-F238E27FC236}">
              <a16:creationId xmlns:a16="http://schemas.microsoft.com/office/drawing/2014/main" id="{87FF97BA-5503-4849-B865-236366B2F6D3}"/>
            </a:ext>
            <a:ext uri="{147F2762-F138-4A5C-976F-8EAC2B608ADB}">
              <a16:predDERef xmlns:a16="http://schemas.microsoft.com/office/drawing/2014/main" pred="{9DDAD482-9380-48E1-899B-4AFDEBB3E921}"/>
            </a:ext>
          </a:extLst>
        </xdr:cNvPr>
        <xdr:cNvSpPr>
          <a:spLocks noChangeArrowheads="1"/>
        </xdr:cNvSpPr>
      </xdr:nvSpPr>
      <xdr:spPr bwMode="auto">
        <a:xfrm>
          <a:off x="6553200" y="71913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31</xdr:row>
      <xdr:rowOff>133350</xdr:rowOff>
    </xdr:from>
    <xdr:to>
      <xdr:col>5</xdr:col>
      <xdr:colOff>990600</xdr:colOff>
      <xdr:row>31</xdr:row>
      <xdr:rowOff>133350</xdr:rowOff>
    </xdr:to>
    <xdr:sp macro="" textlink="">
      <xdr:nvSpPr>
        <xdr:cNvPr id="50" name="Oval 1">
          <a:extLst>
            <a:ext uri="{FF2B5EF4-FFF2-40B4-BE49-F238E27FC236}">
              <a16:creationId xmlns:a16="http://schemas.microsoft.com/office/drawing/2014/main" id="{B0C184D3-4CB0-418B-A045-9B0FE69B110C}"/>
            </a:ext>
            <a:ext uri="{147F2762-F138-4A5C-976F-8EAC2B608ADB}">
              <a16:predDERef xmlns:a16="http://schemas.microsoft.com/office/drawing/2014/main" pred="{87FF97BA-5503-4849-B865-236366B2F6D3}"/>
            </a:ext>
          </a:extLst>
        </xdr:cNvPr>
        <xdr:cNvSpPr>
          <a:spLocks noChangeArrowheads="1"/>
        </xdr:cNvSpPr>
      </xdr:nvSpPr>
      <xdr:spPr bwMode="auto">
        <a:xfrm>
          <a:off x="6638925" y="70866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31</xdr:row>
      <xdr:rowOff>133350</xdr:rowOff>
    </xdr:from>
    <xdr:to>
      <xdr:col>5</xdr:col>
      <xdr:colOff>990600</xdr:colOff>
      <xdr:row>31</xdr:row>
      <xdr:rowOff>133350</xdr:rowOff>
    </xdr:to>
    <xdr:sp macro="" textlink="">
      <xdr:nvSpPr>
        <xdr:cNvPr id="51" name="Oval 1">
          <a:extLst>
            <a:ext uri="{FF2B5EF4-FFF2-40B4-BE49-F238E27FC236}">
              <a16:creationId xmlns:a16="http://schemas.microsoft.com/office/drawing/2014/main" id="{3E99382C-E6A8-4869-85EA-D919274E389F}"/>
            </a:ext>
            <a:ext uri="{147F2762-F138-4A5C-976F-8EAC2B608ADB}">
              <a16:predDERef xmlns:a16="http://schemas.microsoft.com/office/drawing/2014/main" pred="{B0C184D3-4CB0-418B-A045-9B0FE69B110C}"/>
            </a:ext>
          </a:extLst>
        </xdr:cNvPr>
        <xdr:cNvSpPr>
          <a:spLocks noChangeArrowheads="1"/>
        </xdr:cNvSpPr>
      </xdr:nvSpPr>
      <xdr:spPr bwMode="auto">
        <a:xfrm>
          <a:off x="6638925" y="70866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32</xdr:row>
      <xdr:rowOff>238125</xdr:rowOff>
    </xdr:from>
    <xdr:to>
      <xdr:col>5</xdr:col>
      <xdr:colOff>933450</xdr:colOff>
      <xdr:row>32</xdr:row>
      <xdr:rowOff>238125</xdr:rowOff>
    </xdr:to>
    <xdr:sp macro="" textlink="">
      <xdr:nvSpPr>
        <xdr:cNvPr id="52" name="Oval 1">
          <a:extLst>
            <a:ext uri="{FF2B5EF4-FFF2-40B4-BE49-F238E27FC236}">
              <a16:creationId xmlns:a16="http://schemas.microsoft.com/office/drawing/2014/main" id="{43029B39-3024-49C9-92B9-0EC8E98017A5}"/>
            </a:ext>
            <a:ext uri="{147F2762-F138-4A5C-976F-8EAC2B608ADB}">
              <a16:predDERef xmlns:a16="http://schemas.microsoft.com/office/drawing/2014/main" pred="{3E99382C-E6A8-4869-85EA-D919274E389F}"/>
            </a:ext>
          </a:extLst>
        </xdr:cNvPr>
        <xdr:cNvSpPr>
          <a:spLocks noChangeArrowheads="1"/>
        </xdr:cNvSpPr>
      </xdr:nvSpPr>
      <xdr:spPr bwMode="auto">
        <a:xfrm>
          <a:off x="6553200"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32</xdr:row>
      <xdr:rowOff>133350</xdr:rowOff>
    </xdr:from>
    <xdr:to>
      <xdr:col>5</xdr:col>
      <xdr:colOff>990600</xdr:colOff>
      <xdr:row>32</xdr:row>
      <xdr:rowOff>133350</xdr:rowOff>
    </xdr:to>
    <xdr:sp macro="" textlink="">
      <xdr:nvSpPr>
        <xdr:cNvPr id="53" name="Oval 1">
          <a:extLst>
            <a:ext uri="{FF2B5EF4-FFF2-40B4-BE49-F238E27FC236}">
              <a16:creationId xmlns:a16="http://schemas.microsoft.com/office/drawing/2014/main" id="{F1D2F033-C197-4A9D-B347-448CA2893F12}"/>
            </a:ext>
            <a:ext uri="{147F2762-F138-4A5C-976F-8EAC2B608ADB}">
              <a16:predDERef xmlns:a16="http://schemas.microsoft.com/office/drawing/2014/main" pred="{43029B39-3024-49C9-92B9-0EC8E98017A5}"/>
            </a:ext>
          </a:extLst>
        </xdr:cNvPr>
        <xdr:cNvSpPr>
          <a:spLocks noChangeArrowheads="1"/>
        </xdr:cNvSpPr>
      </xdr:nvSpPr>
      <xdr:spPr bwMode="auto">
        <a:xfrm>
          <a:off x="6638925" y="7458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32</xdr:row>
      <xdr:rowOff>133350</xdr:rowOff>
    </xdr:from>
    <xdr:to>
      <xdr:col>5</xdr:col>
      <xdr:colOff>990600</xdr:colOff>
      <xdr:row>32</xdr:row>
      <xdr:rowOff>133350</xdr:rowOff>
    </xdr:to>
    <xdr:sp macro="" textlink="">
      <xdr:nvSpPr>
        <xdr:cNvPr id="54" name="Oval 1">
          <a:extLst>
            <a:ext uri="{FF2B5EF4-FFF2-40B4-BE49-F238E27FC236}">
              <a16:creationId xmlns:a16="http://schemas.microsoft.com/office/drawing/2014/main" id="{E1363BFE-D481-4667-927C-7FF8E791B9C2}"/>
            </a:ext>
            <a:ext uri="{147F2762-F138-4A5C-976F-8EAC2B608ADB}">
              <a16:predDERef xmlns:a16="http://schemas.microsoft.com/office/drawing/2014/main" pred="{F1D2F033-C197-4A9D-B347-448CA2893F12}"/>
            </a:ext>
          </a:extLst>
        </xdr:cNvPr>
        <xdr:cNvSpPr>
          <a:spLocks noChangeArrowheads="1"/>
        </xdr:cNvSpPr>
      </xdr:nvSpPr>
      <xdr:spPr bwMode="auto">
        <a:xfrm>
          <a:off x="6638925" y="74580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32</xdr:row>
      <xdr:rowOff>238125</xdr:rowOff>
    </xdr:from>
    <xdr:to>
      <xdr:col>5</xdr:col>
      <xdr:colOff>933450</xdr:colOff>
      <xdr:row>32</xdr:row>
      <xdr:rowOff>238125</xdr:rowOff>
    </xdr:to>
    <xdr:sp macro="" textlink="">
      <xdr:nvSpPr>
        <xdr:cNvPr id="55" name="Oval 1">
          <a:extLst>
            <a:ext uri="{FF2B5EF4-FFF2-40B4-BE49-F238E27FC236}">
              <a16:creationId xmlns:a16="http://schemas.microsoft.com/office/drawing/2014/main" id="{9DCF8C64-3217-4480-BF37-2DC65AA74B8B}"/>
            </a:ext>
            <a:ext uri="{147F2762-F138-4A5C-976F-8EAC2B608ADB}">
              <a16:predDERef xmlns:a16="http://schemas.microsoft.com/office/drawing/2014/main" pred="{E1363BFE-D481-4667-927C-7FF8E791B9C2}"/>
            </a:ext>
          </a:extLst>
        </xdr:cNvPr>
        <xdr:cNvSpPr>
          <a:spLocks noChangeArrowheads="1"/>
        </xdr:cNvSpPr>
      </xdr:nvSpPr>
      <xdr:spPr bwMode="auto">
        <a:xfrm>
          <a:off x="6553200" y="75628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32</xdr:row>
      <xdr:rowOff>133350</xdr:rowOff>
    </xdr:from>
    <xdr:to>
      <xdr:col>5</xdr:col>
      <xdr:colOff>990600</xdr:colOff>
      <xdr:row>32</xdr:row>
      <xdr:rowOff>133350</xdr:rowOff>
    </xdr:to>
    <xdr:sp macro="" textlink="">
      <xdr:nvSpPr>
        <xdr:cNvPr id="56" name="Oval 1">
          <a:extLst>
            <a:ext uri="{FF2B5EF4-FFF2-40B4-BE49-F238E27FC236}">
              <a16:creationId xmlns:a16="http://schemas.microsoft.com/office/drawing/2014/main" id="{21B05B23-B624-45D0-8EEF-F20833C32870}"/>
            </a:ext>
            <a:ext uri="{147F2762-F138-4A5C-976F-8EAC2B608ADB}">
              <a16:predDERef xmlns:a16="http://schemas.microsoft.com/office/drawing/2014/main" pred="{9DCF8C64-3217-4480-BF37-2DC65AA74B8B}"/>
            </a:ext>
          </a:extLst>
        </xdr:cNvPr>
        <xdr:cNvSpPr>
          <a:spLocks noChangeArrowheads="1"/>
        </xdr:cNvSpPr>
      </xdr:nvSpPr>
      <xdr:spPr bwMode="auto">
        <a:xfrm>
          <a:off x="6638925" y="7458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32</xdr:row>
      <xdr:rowOff>133350</xdr:rowOff>
    </xdr:from>
    <xdr:to>
      <xdr:col>5</xdr:col>
      <xdr:colOff>990600</xdr:colOff>
      <xdr:row>32</xdr:row>
      <xdr:rowOff>133350</xdr:rowOff>
    </xdr:to>
    <xdr:sp macro="" textlink="">
      <xdr:nvSpPr>
        <xdr:cNvPr id="57" name="Oval 1">
          <a:extLst>
            <a:ext uri="{FF2B5EF4-FFF2-40B4-BE49-F238E27FC236}">
              <a16:creationId xmlns:a16="http://schemas.microsoft.com/office/drawing/2014/main" id="{EE5421F7-5A8A-4D18-90B7-AC78F9C0333A}"/>
            </a:ext>
            <a:ext uri="{147F2762-F138-4A5C-976F-8EAC2B608ADB}">
              <a16:predDERef xmlns:a16="http://schemas.microsoft.com/office/drawing/2014/main" pred="{21B05B23-B624-45D0-8EEF-F20833C32870}"/>
            </a:ext>
          </a:extLst>
        </xdr:cNvPr>
        <xdr:cNvSpPr>
          <a:spLocks noChangeArrowheads="1"/>
        </xdr:cNvSpPr>
      </xdr:nvSpPr>
      <xdr:spPr bwMode="auto">
        <a:xfrm>
          <a:off x="6638925" y="74580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33</xdr:row>
      <xdr:rowOff>238125</xdr:rowOff>
    </xdr:from>
    <xdr:to>
      <xdr:col>5</xdr:col>
      <xdr:colOff>933450</xdr:colOff>
      <xdr:row>33</xdr:row>
      <xdr:rowOff>238125</xdr:rowOff>
    </xdr:to>
    <xdr:sp macro="" textlink="">
      <xdr:nvSpPr>
        <xdr:cNvPr id="58" name="Oval 1">
          <a:extLst>
            <a:ext uri="{FF2B5EF4-FFF2-40B4-BE49-F238E27FC236}">
              <a16:creationId xmlns:a16="http://schemas.microsoft.com/office/drawing/2014/main" id="{73080FAC-0FC0-4471-806B-55957A719F0D}"/>
            </a:ext>
            <a:ext uri="{147F2762-F138-4A5C-976F-8EAC2B608ADB}">
              <a16:predDERef xmlns:a16="http://schemas.microsoft.com/office/drawing/2014/main" pred="{EE5421F7-5A8A-4D18-90B7-AC78F9C0333A}"/>
            </a:ext>
          </a:extLst>
        </xdr:cNvPr>
        <xdr:cNvSpPr>
          <a:spLocks noChangeArrowheads="1"/>
        </xdr:cNvSpPr>
      </xdr:nvSpPr>
      <xdr:spPr bwMode="auto">
        <a:xfrm>
          <a:off x="6553200" y="7934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33</xdr:row>
      <xdr:rowOff>133350</xdr:rowOff>
    </xdr:from>
    <xdr:to>
      <xdr:col>5</xdr:col>
      <xdr:colOff>990600</xdr:colOff>
      <xdr:row>33</xdr:row>
      <xdr:rowOff>133350</xdr:rowOff>
    </xdr:to>
    <xdr:sp macro="" textlink="">
      <xdr:nvSpPr>
        <xdr:cNvPr id="59" name="Oval 1">
          <a:extLst>
            <a:ext uri="{FF2B5EF4-FFF2-40B4-BE49-F238E27FC236}">
              <a16:creationId xmlns:a16="http://schemas.microsoft.com/office/drawing/2014/main" id="{FD8E75D0-161C-43B4-8D57-73796F0D32BF}"/>
            </a:ext>
            <a:ext uri="{147F2762-F138-4A5C-976F-8EAC2B608ADB}">
              <a16:predDERef xmlns:a16="http://schemas.microsoft.com/office/drawing/2014/main" pred="{73080FAC-0FC0-4471-806B-55957A719F0D}"/>
            </a:ext>
          </a:extLst>
        </xdr:cNvPr>
        <xdr:cNvSpPr>
          <a:spLocks noChangeArrowheads="1"/>
        </xdr:cNvSpPr>
      </xdr:nvSpPr>
      <xdr:spPr bwMode="auto">
        <a:xfrm>
          <a:off x="6638925" y="7829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33</xdr:row>
      <xdr:rowOff>133350</xdr:rowOff>
    </xdr:from>
    <xdr:to>
      <xdr:col>5</xdr:col>
      <xdr:colOff>990600</xdr:colOff>
      <xdr:row>33</xdr:row>
      <xdr:rowOff>133350</xdr:rowOff>
    </xdr:to>
    <xdr:sp macro="" textlink="">
      <xdr:nvSpPr>
        <xdr:cNvPr id="60" name="Oval 1">
          <a:extLst>
            <a:ext uri="{FF2B5EF4-FFF2-40B4-BE49-F238E27FC236}">
              <a16:creationId xmlns:a16="http://schemas.microsoft.com/office/drawing/2014/main" id="{1DA75B2F-9044-4BC9-B685-87DC76F565C5}"/>
            </a:ext>
            <a:ext uri="{147F2762-F138-4A5C-976F-8EAC2B608ADB}">
              <a16:predDERef xmlns:a16="http://schemas.microsoft.com/office/drawing/2014/main" pred="{FD8E75D0-161C-43B4-8D57-73796F0D32BF}"/>
            </a:ext>
          </a:extLst>
        </xdr:cNvPr>
        <xdr:cNvSpPr>
          <a:spLocks noChangeArrowheads="1"/>
        </xdr:cNvSpPr>
      </xdr:nvSpPr>
      <xdr:spPr bwMode="auto">
        <a:xfrm>
          <a:off x="6638925" y="7829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33</xdr:row>
      <xdr:rowOff>238125</xdr:rowOff>
    </xdr:from>
    <xdr:to>
      <xdr:col>5</xdr:col>
      <xdr:colOff>933450</xdr:colOff>
      <xdr:row>33</xdr:row>
      <xdr:rowOff>238125</xdr:rowOff>
    </xdr:to>
    <xdr:sp macro="" textlink="">
      <xdr:nvSpPr>
        <xdr:cNvPr id="61" name="Oval 1">
          <a:extLst>
            <a:ext uri="{FF2B5EF4-FFF2-40B4-BE49-F238E27FC236}">
              <a16:creationId xmlns:a16="http://schemas.microsoft.com/office/drawing/2014/main" id="{C3939B20-42E8-46CC-9303-156E3D0662EE}"/>
            </a:ext>
            <a:ext uri="{147F2762-F138-4A5C-976F-8EAC2B608ADB}">
              <a16:predDERef xmlns:a16="http://schemas.microsoft.com/office/drawing/2014/main" pred="{1DA75B2F-9044-4BC9-B685-87DC76F565C5}"/>
            </a:ext>
          </a:extLst>
        </xdr:cNvPr>
        <xdr:cNvSpPr>
          <a:spLocks noChangeArrowheads="1"/>
        </xdr:cNvSpPr>
      </xdr:nvSpPr>
      <xdr:spPr bwMode="auto">
        <a:xfrm>
          <a:off x="6553200" y="7934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33</xdr:row>
      <xdr:rowOff>133350</xdr:rowOff>
    </xdr:from>
    <xdr:to>
      <xdr:col>5</xdr:col>
      <xdr:colOff>990600</xdr:colOff>
      <xdr:row>33</xdr:row>
      <xdr:rowOff>133350</xdr:rowOff>
    </xdr:to>
    <xdr:sp macro="" textlink="">
      <xdr:nvSpPr>
        <xdr:cNvPr id="62" name="Oval 1">
          <a:extLst>
            <a:ext uri="{FF2B5EF4-FFF2-40B4-BE49-F238E27FC236}">
              <a16:creationId xmlns:a16="http://schemas.microsoft.com/office/drawing/2014/main" id="{C83D64B0-F498-4750-BCED-9474D40E62D6}"/>
            </a:ext>
            <a:ext uri="{147F2762-F138-4A5C-976F-8EAC2B608ADB}">
              <a16:predDERef xmlns:a16="http://schemas.microsoft.com/office/drawing/2014/main" pred="{C3939B20-42E8-46CC-9303-156E3D0662EE}"/>
            </a:ext>
          </a:extLst>
        </xdr:cNvPr>
        <xdr:cNvSpPr>
          <a:spLocks noChangeArrowheads="1"/>
        </xdr:cNvSpPr>
      </xdr:nvSpPr>
      <xdr:spPr bwMode="auto">
        <a:xfrm>
          <a:off x="6638925" y="7829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33</xdr:row>
      <xdr:rowOff>133350</xdr:rowOff>
    </xdr:from>
    <xdr:to>
      <xdr:col>5</xdr:col>
      <xdr:colOff>990600</xdr:colOff>
      <xdr:row>33</xdr:row>
      <xdr:rowOff>133350</xdr:rowOff>
    </xdr:to>
    <xdr:sp macro="" textlink="">
      <xdr:nvSpPr>
        <xdr:cNvPr id="63" name="Oval 1">
          <a:extLst>
            <a:ext uri="{FF2B5EF4-FFF2-40B4-BE49-F238E27FC236}">
              <a16:creationId xmlns:a16="http://schemas.microsoft.com/office/drawing/2014/main" id="{E89F1FBE-ABE6-408F-8138-971F377EDA6C}"/>
            </a:ext>
            <a:ext uri="{147F2762-F138-4A5C-976F-8EAC2B608ADB}">
              <a16:predDERef xmlns:a16="http://schemas.microsoft.com/office/drawing/2014/main" pred="{C83D64B0-F498-4750-BCED-9474D40E62D6}"/>
            </a:ext>
          </a:extLst>
        </xdr:cNvPr>
        <xdr:cNvSpPr>
          <a:spLocks noChangeArrowheads="1"/>
        </xdr:cNvSpPr>
      </xdr:nvSpPr>
      <xdr:spPr bwMode="auto">
        <a:xfrm>
          <a:off x="6638925" y="7829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34</xdr:row>
      <xdr:rowOff>238125</xdr:rowOff>
    </xdr:from>
    <xdr:to>
      <xdr:col>5</xdr:col>
      <xdr:colOff>933450</xdr:colOff>
      <xdr:row>34</xdr:row>
      <xdr:rowOff>238125</xdr:rowOff>
    </xdr:to>
    <xdr:sp macro="" textlink="">
      <xdr:nvSpPr>
        <xdr:cNvPr id="64" name="Oval 1">
          <a:extLst>
            <a:ext uri="{FF2B5EF4-FFF2-40B4-BE49-F238E27FC236}">
              <a16:creationId xmlns:a16="http://schemas.microsoft.com/office/drawing/2014/main" id="{F8C4549E-6F6E-4D5F-AB7C-84A8BEB76030}"/>
            </a:ext>
            <a:ext uri="{147F2762-F138-4A5C-976F-8EAC2B608ADB}">
              <a16:predDERef xmlns:a16="http://schemas.microsoft.com/office/drawing/2014/main" pred="{E89F1FBE-ABE6-408F-8138-971F377EDA6C}"/>
            </a:ext>
          </a:extLst>
        </xdr:cNvPr>
        <xdr:cNvSpPr>
          <a:spLocks noChangeArrowheads="1"/>
        </xdr:cNvSpPr>
      </xdr:nvSpPr>
      <xdr:spPr bwMode="auto">
        <a:xfrm>
          <a:off x="6553200" y="83058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34</xdr:row>
      <xdr:rowOff>133350</xdr:rowOff>
    </xdr:from>
    <xdr:to>
      <xdr:col>5</xdr:col>
      <xdr:colOff>990600</xdr:colOff>
      <xdr:row>34</xdr:row>
      <xdr:rowOff>133350</xdr:rowOff>
    </xdr:to>
    <xdr:sp macro="" textlink="">
      <xdr:nvSpPr>
        <xdr:cNvPr id="65" name="Oval 1">
          <a:extLst>
            <a:ext uri="{FF2B5EF4-FFF2-40B4-BE49-F238E27FC236}">
              <a16:creationId xmlns:a16="http://schemas.microsoft.com/office/drawing/2014/main" id="{B412A63A-3B1D-4E9B-B6A9-5189060DF11E}"/>
            </a:ext>
            <a:ext uri="{147F2762-F138-4A5C-976F-8EAC2B608ADB}">
              <a16:predDERef xmlns:a16="http://schemas.microsoft.com/office/drawing/2014/main" pred="{F8C4549E-6F6E-4D5F-AB7C-84A8BEB76030}"/>
            </a:ext>
          </a:extLst>
        </xdr:cNvPr>
        <xdr:cNvSpPr>
          <a:spLocks noChangeArrowheads="1"/>
        </xdr:cNvSpPr>
      </xdr:nvSpPr>
      <xdr:spPr bwMode="auto">
        <a:xfrm>
          <a:off x="6638925" y="82010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34</xdr:row>
      <xdr:rowOff>133350</xdr:rowOff>
    </xdr:from>
    <xdr:to>
      <xdr:col>5</xdr:col>
      <xdr:colOff>990600</xdr:colOff>
      <xdr:row>34</xdr:row>
      <xdr:rowOff>133350</xdr:rowOff>
    </xdr:to>
    <xdr:sp macro="" textlink="">
      <xdr:nvSpPr>
        <xdr:cNvPr id="66" name="Oval 1">
          <a:extLst>
            <a:ext uri="{FF2B5EF4-FFF2-40B4-BE49-F238E27FC236}">
              <a16:creationId xmlns:a16="http://schemas.microsoft.com/office/drawing/2014/main" id="{FEE57F24-C455-4EFF-BB99-4C6E5A717D08}"/>
            </a:ext>
            <a:ext uri="{147F2762-F138-4A5C-976F-8EAC2B608ADB}">
              <a16:predDERef xmlns:a16="http://schemas.microsoft.com/office/drawing/2014/main" pred="{B412A63A-3B1D-4E9B-B6A9-5189060DF11E}"/>
            </a:ext>
          </a:extLst>
        </xdr:cNvPr>
        <xdr:cNvSpPr>
          <a:spLocks noChangeArrowheads="1"/>
        </xdr:cNvSpPr>
      </xdr:nvSpPr>
      <xdr:spPr bwMode="auto">
        <a:xfrm>
          <a:off x="6638925" y="82010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34</xdr:row>
      <xdr:rowOff>238125</xdr:rowOff>
    </xdr:from>
    <xdr:to>
      <xdr:col>5</xdr:col>
      <xdr:colOff>933450</xdr:colOff>
      <xdr:row>34</xdr:row>
      <xdr:rowOff>238125</xdr:rowOff>
    </xdr:to>
    <xdr:sp macro="" textlink="">
      <xdr:nvSpPr>
        <xdr:cNvPr id="67" name="Oval 1">
          <a:extLst>
            <a:ext uri="{FF2B5EF4-FFF2-40B4-BE49-F238E27FC236}">
              <a16:creationId xmlns:a16="http://schemas.microsoft.com/office/drawing/2014/main" id="{11D9708E-BCF7-45BC-BDF4-C7F67123040E}"/>
            </a:ext>
            <a:ext uri="{147F2762-F138-4A5C-976F-8EAC2B608ADB}">
              <a16:predDERef xmlns:a16="http://schemas.microsoft.com/office/drawing/2014/main" pred="{FEE57F24-C455-4EFF-BB99-4C6E5A717D08}"/>
            </a:ext>
          </a:extLst>
        </xdr:cNvPr>
        <xdr:cNvSpPr>
          <a:spLocks noChangeArrowheads="1"/>
        </xdr:cNvSpPr>
      </xdr:nvSpPr>
      <xdr:spPr bwMode="auto">
        <a:xfrm>
          <a:off x="6553200" y="83058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34</xdr:row>
      <xdr:rowOff>133350</xdr:rowOff>
    </xdr:from>
    <xdr:to>
      <xdr:col>5</xdr:col>
      <xdr:colOff>990600</xdr:colOff>
      <xdr:row>34</xdr:row>
      <xdr:rowOff>133350</xdr:rowOff>
    </xdr:to>
    <xdr:sp macro="" textlink="">
      <xdr:nvSpPr>
        <xdr:cNvPr id="68" name="Oval 1">
          <a:extLst>
            <a:ext uri="{FF2B5EF4-FFF2-40B4-BE49-F238E27FC236}">
              <a16:creationId xmlns:a16="http://schemas.microsoft.com/office/drawing/2014/main" id="{ADA29A60-64C6-43F0-9D1B-4EFA7AA4DA9F}"/>
            </a:ext>
            <a:ext uri="{147F2762-F138-4A5C-976F-8EAC2B608ADB}">
              <a16:predDERef xmlns:a16="http://schemas.microsoft.com/office/drawing/2014/main" pred="{11D9708E-BCF7-45BC-BDF4-C7F67123040E}"/>
            </a:ext>
          </a:extLst>
        </xdr:cNvPr>
        <xdr:cNvSpPr>
          <a:spLocks noChangeArrowheads="1"/>
        </xdr:cNvSpPr>
      </xdr:nvSpPr>
      <xdr:spPr bwMode="auto">
        <a:xfrm>
          <a:off x="6638925" y="82010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34</xdr:row>
      <xdr:rowOff>133350</xdr:rowOff>
    </xdr:from>
    <xdr:to>
      <xdr:col>5</xdr:col>
      <xdr:colOff>990600</xdr:colOff>
      <xdr:row>34</xdr:row>
      <xdr:rowOff>133350</xdr:rowOff>
    </xdr:to>
    <xdr:sp macro="" textlink="">
      <xdr:nvSpPr>
        <xdr:cNvPr id="69" name="Oval 1">
          <a:extLst>
            <a:ext uri="{FF2B5EF4-FFF2-40B4-BE49-F238E27FC236}">
              <a16:creationId xmlns:a16="http://schemas.microsoft.com/office/drawing/2014/main" id="{444FCCF6-D69F-4AAE-87F4-AEA20ED24CA0}"/>
            </a:ext>
            <a:ext uri="{147F2762-F138-4A5C-976F-8EAC2B608ADB}">
              <a16:predDERef xmlns:a16="http://schemas.microsoft.com/office/drawing/2014/main" pred="{ADA29A60-64C6-43F0-9D1B-4EFA7AA4DA9F}"/>
            </a:ext>
          </a:extLst>
        </xdr:cNvPr>
        <xdr:cNvSpPr>
          <a:spLocks noChangeArrowheads="1"/>
        </xdr:cNvSpPr>
      </xdr:nvSpPr>
      <xdr:spPr bwMode="auto">
        <a:xfrm>
          <a:off x="6638925" y="82010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16</xdr:row>
      <xdr:rowOff>238125</xdr:rowOff>
    </xdr:from>
    <xdr:to>
      <xdr:col>5</xdr:col>
      <xdr:colOff>933450</xdr:colOff>
      <xdr:row>16</xdr:row>
      <xdr:rowOff>238125</xdr:rowOff>
    </xdr:to>
    <xdr:sp macro="" textlink="">
      <xdr:nvSpPr>
        <xdr:cNvPr id="70" name="Oval 1">
          <a:extLst>
            <a:ext uri="{FF2B5EF4-FFF2-40B4-BE49-F238E27FC236}">
              <a16:creationId xmlns:a16="http://schemas.microsoft.com/office/drawing/2014/main" id="{83773574-362C-4EEC-8C06-FC9BECDCF82A}"/>
            </a:ext>
            <a:ext uri="{147F2762-F138-4A5C-976F-8EAC2B608ADB}">
              <a16:predDERef xmlns:a16="http://schemas.microsoft.com/office/drawing/2014/main" pred="{444FCCF6-D69F-4AAE-87F4-AEA20ED24CA0}"/>
            </a:ext>
          </a:extLst>
        </xdr:cNvPr>
        <xdr:cNvSpPr>
          <a:spLocks noChangeArrowheads="1"/>
        </xdr:cNvSpPr>
      </xdr:nvSpPr>
      <xdr:spPr bwMode="auto">
        <a:xfrm>
          <a:off x="7343775" y="25812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990600</xdr:colOff>
      <xdr:row>16</xdr:row>
      <xdr:rowOff>133350</xdr:rowOff>
    </xdr:to>
    <xdr:sp macro="" textlink="">
      <xdr:nvSpPr>
        <xdr:cNvPr id="71" name="Oval 1">
          <a:extLst>
            <a:ext uri="{FF2B5EF4-FFF2-40B4-BE49-F238E27FC236}">
              <a16:creationId xmlns:a16="http://schemas.microsoft.com/office/drawing/2014/main" id="{C679F9C3-BEF9-424D-89A8-5A2771FA5609}"/>
            </a:ext>
            <a:ext uri="{147F2762-F138-4A5C-976F-8EAC2B608ADB}">
              <a16:predDERef xmlns:a16="http://schemas.microsoft.com/office/drawing/2014/main" pred="{83773574-362C-4EEC-8C06-FC9BECDCF82A}"/>
            </a:ext>
          </a:extLst>
        </xdr:cNvPr>
        <xdr:cNvSpPr>
          <a:spLocks noChangeArrowheads="1"/>
        </xdr:cNvSpPr>
      </xdr:nvSpPr>
      <xdr:spPr bwMode="auto">
        <a:xfrm>
          <a:off x="7429500" y="2476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990600</xdr:colOff>
      <xdr:row>16</xdr:row>
      <xdr:rowOff>133350</xdr:rowOff>
    </xdr:to>
    <xdr:sp macro="" textlink="">
      <xdr:nvSpPr>
        <xdr:cNvPr id="72" name="Oval 1">
          <a:extLst>
            <a:ext uri="{FF2B5EF4-FFF2-40B4-BE49-F238E27FC236}">
              <a16:creationId xmlns:a16="http://schemas.microsoft.com/office/drawing/2014/main" id="{94124BA2-1A00-44D1-9207-4E8C53AA45B4}"/>
            </a:ext>
            <a:ext uri="{147F2762-F138-4A5C-976F-8EAC2B608ADB}">
              <a16:predDERef xmlns:a16="http://schemas.microsoft.com/office/drawing/2014/main" pred="{C679F9C3-BEF9-424D-89A8-5A2771FA5609}"/>
            </a:ext>
          </a:extLst>
        </xdr:cNvPr>
        <xdr:cNvSpPr>
          <a:spLocks noChangeArrowheads="1"/>
        </xdr:cNvSpPr>
      </xdr:nvSpPr>
      <xdr:spPr bwMode="auto">
        <a:xfrm>
          <a:off x="7429500" y="24765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16</xdr:row>
      <xdr:rowOff>238125</xdr:rowOff>
    </xdr:from>
    <xdr:to>
      <xdr:col>5</xdr:col>
      <xdr:colOff>933450</xdr:colOff>
      <xdr:row>16</xdr:row>
      <xdr:rowOff>238125</xdr:rowOff>
    </xdr:to>
    <xdr:sp macro="" textlink="">
      <xdr:nvSpPr>
        <xdr:cNvPr id="73" name="Oval 1">
          <a:extLst>
            <a:ext uri="{FF2B5EF4-FFF2-40B4-BE49-F238E27FC236}">
              <a16:creationId xmlns:a16="http://schemas.microsoft.com/office/drawing/2014/main" id="{7A822E09-DB32-4914-A973-42179A04BA08}"/>
            </a:ext>
            <a:ext uri="{147F2762-F138-4A5C-976F-8EAC2B608ADB}">
              <a16:predDERef xmlns:a16="http://schemas.microsoft.com/office/drawing/2014/main" pred="{94124BA2-1A00-44D1-9207-4E8C53AA45B4}"/>
            </a:ext>
          </a:extLst>
        </xdr:cNvPr>
        <xdr:cNvSpPr>
          <a:spLocks noChangeArrowheads="1"/>
        </xdr:cNvSpPr>
      </xdr:nvSpPr>
      <xdr:spPr bwMode="auto">
        <a:xfrm>
          <a:off x="7343775" y="25812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990600</xdr:colOff>
      <xdr:row>16</xdr:row>
      <xdr:rowOff>133350</xdr:rowOff>
    </xdr:to>
    <xdr:sp macro="" textlink="">
      <xdr:nvSpPr>
        <xdr:cNvPr id="74" name="Oval 1">
          <a:extLst>
            <a:ext uri="{FF2B5EF4-FFF2-40B4-BE49-F238E27FC236}">
              <a16:creationId xmlns:a16="http://schemas.microsoft.com/office/drawing/2014/main" id="{6C4A6D76-4483-44ED-A524-7AC4754881FB}"/>
            </a:ext>
            <a:ext uri="{147F2762-F138-4A5C-976F-8EAC2B608ADB}">
              <a16:predDERef xmlns:a16="http://schemas.microsoft.com/office/drawing/2014/main" pred="{7A822E09-DB32-4914-A973-42179A04BA08}"/>
            </a:ext>
          </a:extLst>
        </xdr:cNvPr>
        <xdr:cNvSpPr>
          <a:spLocks noChangeArrowheads="1"/>
        </xdr:cNvSpPr>
      </xdr:nvSpPr>
      <xdr:spPr bwMode="auto">
        <a:xfrm>
          <a:off x="7429500" y="2476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990600</xdr:colOff>
      <xdr:row>16</xdr:row>
      <xdr:rowOff>133350</xdr:rowOff>
    </xdr:to>
    <xdr:sp macro="" textlink="">
      <xdr:nvSpPr>
        <xdr:cNvPr id="75" name="Oval 1">
          <a:extLst>
            <a:ext uri="{FF2B5EF4-FFF2-40B4-BE49-F238E27FC236}">
              <a16:creationId xmlns:a16="http://schemas.microsoft.com/office/drawing/2014/main" id="{C2A9B20B-1A30-4772-BE54-74162B5E91F1}"/>
            </a:ext>
            <a:ext uri="{147F2762-F138-4A5C-976F-8EAC2B608ADB}">
              <a16:predDERef xmlns:a16="http://schemas.microsoft.com/office/drawing/2014/main" pred="{6C4A6D76-4483-44ED-A524-7AC4754881FB}"/>
            </a:ext>
          </a:extLst>
        </xdr:cNvPr>
        <xdr:cNvSpPr>
          <a:spLocks noChangeArrowheads="1"/>
        </xdr:cNvSpPr>
      </xdr:nvSpPr>
      <xdr:spPr bwMode="auto">
        <a:xfrm>
          <a:off x="7429500" y="2476500"/>
          <a:ext cx="0" cy="0"/>
        </a:xfrm>
        <a:prstGeom prst="ellipse">
          <a:avLst/>
        </a:prstGeom>
        <a:solidFill>
          <a:srgbClr val="FF0000"/>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455295</xdr:colOff>
      <xdr:row>0</xdr:row>
      <xdr:rowOff>0</xdr:rowOff>
    </xdr:from>
    <xdr:to>
      <xdr:col>15</xdr:col>
      <xdr:colOff>0</xdr:colOff>
      <xdr:row>0</xdr:row>
      <xdr:rowOff>1632</xdr:rowOff>
    </xdr:to>
    <xdr:sp macro="" textlink="">
      <xdr:nvSpPr>
        <xdr:cNvPr id="2" name="WordArt 2">
          <a:extLst>
            <a:ext uri="{FF2B5EF4-FFF2-40B4-BE49-F238E27FC236}">
              <a16:creationId xmlns:a16="http://schemas.microsoft.com/office/drawing/2014/main" id="{C81B2B91-F9DD-4558-B856-0759C0A44D53}"/>
            </a:ext>
          </a:extLst>
        </xdr:cNvPr>
        <xdr:cNvSpPr>
          <a:spLocks noChangeArrowheads="1" noChangeShapeType="1" noTextEdit="1"/>
        </xdr:cNvSpPr>
      </xdr:nvSpPr>
      <xdr:spPr bwMode="auto">
        <a:xfrm>
          <a:off x="1931670" y="0"/>
          <a:ext cx="11498580" cy="1632"/>
        </a:xfrm>
        <a:prstGeom prst="rect">
          <a:avLst/>
        </a:prstGeom>
      </xdr:spPr>
      <xdr:txBody>
        <a:bodyPr wrap="none" fromWordArt="1">
          <a:prstTxWarp prst="textPlain">
            <a:avLst>
              <a:gd name="adj" fmla="val 50000"/>
            </a:avLst>
          </a:prstTxWarp>
        </a:bodyPr>
        <a:lstStyle/>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xdr:txBody>
    </xdr:sp>
    <xdr:clientData/>
  </xdr:twoCellAnchor>
  <xdr:twoCellAnchor editAs="oneCell">
    <xdr:from>
      <xdr:col>0</xdr:col>
      <xdr:colOff>38101</xdr:colOff>
      <xdr:row>0</xdr:row>
      <xdr:rowOff>57151</xdr:rowOff>
    </xdr:from>
    <xdr:to>
      <xdr:col>0</xdr:col>
      <xdr:colOff>485775</xdr:colOff>
      <xdr:row>1</xdr:row>
      <xdr:rowOff>105036</xdr:rowOff>
    </xdr:to>
    <xdr:pic>
      <xdr:nvPicPr>
        <xdr:cNvPr id="3" name="Picture 1">
          <a:extLst>
            <a:ext uri="{FF2B5EF4-FFF2-40B4-BE49-F238E27FC236}">
              <a16:creationId xmlns:a16="http://schemas.microsoft.com/office/drawing/2014/main" id="{65E5814B-BD70-4151-A0C7-96CF921A3E48}"/>
            </a:ext>
            <a:ext uri="{147F2762-F138-4A5C-976F-8EAC2B608ADB}">
              <a16:predDERef xmlns:a16="http://schemas.microsoft.com/office/drawing/2014/main" pred="{A241C68D-00EB-4C99-846D-AB78419FD258}"/>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38101" y="57151"/>
          <a:ext cx="447674" cy="619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80010</xdr:colOff>
      <xdr:row>0</xdr:row>
      <xdr:rowOff>114300</xdr:rowOff>
    </xdr:from>
    <xdr:to>
      <xdr:col>0</xdr:col>
      <xdr:colOff>32385</xdr:colOff>
      <xdr:row>0</xdr:row>
      <xdr:rowOff>419100</xdr:rowOff>
    </xdr:to>
    <xdr:sp macro="" textlink="">
      <xdr:nvSpPr>
        <xdr:cNvPr id="4" name="Button 1" hidden="1">
          <a:extLst>
            <a:ext uri="{FF2B5EF4-FFF2-40B4-BE49-F238E27FC236}">
              <a16:creationId xmlns:a16="http://schemas.microsoft.com/office/drawing/2014/main" id="{AA1E1BAF-9796-4344-AC3F-5352A17C2DAD}"/>
            </a:ext>
          </a:extLst>
        </xdr:cNvPr>
        <xdr:cNvSpPr/>
      </xdr:nvSpPr>
      <xdr:spPr bwMode="auto">
        <a:xfrm>
          <a:off x="80010" y="114300"/>
          <a:ext cx="0" cy="30480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5</xdr:col>
      <xdr:colOff>1019175</xdr:colOff>
      <xdr:row>3</xdr:row>
      <xdr:rowOff>133350</xdr:rowOff>
    </xdr:from>
    <xdr:to>
      <xdr:col>5</xdr:col>
      <xdr:colOff>981075</xdr:colOff>
      <xdr:row>3</xdr:row>
      <xdr:rowOff>133350</xdr:rowOff>
    </xdr:to>
    <xdr:sp macro="" textlink="">
      <xdr:nvSpPr>
        <xdr:cNvPr id="489" name="Oval 1">
          <a:extLst>
            <a:ext uri="{FF2B5EF4-FFF2-40B4-BE49-F238E27FC236}">
              <a16:creationId xmlns:a16="http://schemas.microsoft.com/office/drawing/2014/main" id="{005C9D29-25C9-4675-B0D7-C3971FEFFD55}"/>
            </a:ext>
            <a:ext uri="{147F2762-F138-4A5C-976F-8EAC2B608ADB}">
              <a16:predDERef xmlns:a16="http://schemas.microsoft.com/office/drawing/2014/main" pred="{AA1E1BAF-9796-4344-AC3F-5352A17C2DAD}"/>
            </a:ext>
          </a:extLst>
        </xdr:cNvPr>
        <xdr:cNvSpPr>
          <a:spLocks noChangeArrowheads="1"/>
        </xdr:cNvSpPr>
      </xdr:nvSpPr>
      <xdr:spPr bwMode="auto">
        <a:xfrm>
          <a:off x="6638925" y="54102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90" name="Oval 1">
          <a:extLst>
            <a:ext uri="{FF2B5EF4-FFF2-40B4-BE49-F238E27FC236}">
              <a16:creationId xmlns:a16="http://schemas.microsoft.com/office/drawing/2014/main" id="{D36C8887-D907-4154-BAB5-B908E8520614}"/>
            </a:ext>
            <a:ext uri="{147F2762-F138-4A5C-976F-8EAC2B608ADB}">
              <a16:predDERef xmlns:a16="http://schemas.microsoft.com/office/drawing/2014/main" pred="{AA1E1BAF-9796-4344-AC3F-5352A17C2DAD}"/>
            </a:ext>
          </a:extLst>
        </xdr:cNvPr>
        <xdr:cNvSpPr>
          <a:spLocks noChangeArrowheads="1"/>
        </xdr:cNvSpPr>
      </xdr:nvSpPr>
      <xdr:spPr bwMode="auto">
        <a:xfrm>
          <a:off x="6553200" y="55149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468" name="Oval 1">
          <a:extLst>
            <a:ext uri="{FF2B5EF4-FFF2-40B4-BE49-F238E27FC236}">
              <a16:creationId xmlns:a16="http://schemas.microsoft.com/office/drawing/2014/main" id="{B588E66A-0DDB-4534-A02B-7C5773EA0652}"/>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97" name="Oval 1">
          <a:extLst>
            <a:ext uri="{FF2B5EF4-FFF2-40B4-BE49-F238E27FC236}">
              <a16:creationId xmlns:a16="http://schemas.microsoft.com/office/drawing/2014/main" id="{E39FD47B-3F6C-409B-805C-2F4B3B1400A3}"/>
            </a:ext>
            <a:ext uri="{147F2762-F138-4A5C-976F-8EAC2B608ADB}">
              <a16:predDERef xmlns:a16="http://schemas.microsoft.com/office/drawing/2014/main" pred="{AA1E1BAF-9796-4344-AC3F-5352A17C2DAD}"/>
            </a:ext>
          </a:extLst>
        </xdr:cNvPr>
        <xdr:cNvSpPr>
          <a:spLocks noChangeArrowheads="1"/>
        </xdr:cNvSpPr>
      </xdr:nvSpPr>
      <xdr:spPr bwMode="auto">
        <a:xfrm>
          <a:off x="6638925" y="54102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02" name="Oval 1">
          <a:extLst>
            <a:ext uri="{FF2B5EF4-FFF2-40B4-BE49-F238E27FC236}">
              <a16:creationId xmlns:a16="http://schemas.microsoft.com/office/drawing/2014/main" id="{215263FF-C2B6-4559-A523-0674642E701E}"/>
            </a:ext>
            <a:ext uri="{147F2762-F138-4A5C-976F-8EAC2B608ADB}">
              <a16:predDERef xmlns:a16="http://schemas.microsoft.com/office/drawing/2014/main" pred="{AA1E1BAF-9796-4344-AC3F-5352A17C2DAD}"/>
            </a:ext>
          </a:extLst>
        </xdr:cNvPr>
        <xdr:cNvSpPr>
          <a:spLocks noChangeArrowheads="1"/>
        </xdr:cNvSpPr>
      </xdr:nvSpPr>
      <xdr:spPr bwMode="auto">
        <a:xfrm>
          <a:off x="6553200" y="55149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467" name="Oval 1">
          <a:extLst>
            <a:ext uri="{FF2B5EF4-FFF2-40B4-BE49-F238E27FC236}">
              <a16:creationId xmlns:a16="http://schemas.microsoft.com/office/drawing/2014/main" id="{78766494-8A5E-4FB0-8134-EE56E233F6F8}"/>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54" name="Oval 1">
          <a:extLst>
            <a:ext uri="{FF2B5EF4-FFF2-40B4-BE49-F238E27FC236}">
              <a16:creationId xmlns:a16="http://schemas.microsoft.com/office/drawing/2014/main" id="{FE42718B-FB0B-4A23-B9CD-5BA795D9F086}"/>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475" name="Oval 1">
          <a:extLst>
            <a:ext uri="{FF2B5EF4-FFF2-40B4-BE49-F238E27FC236}">
              <a16:creationId xmlns:a16="http://schemas.microsoft.com/office/drawing/2014/main" id="{22605564-D51A-4754-9FEA-99A9D2F260E7}"/>
            </a:ext>
            <a:ext uri="{147F2762-F138-4A5C-976F-8EAC2B608ADB}">
              <a16:predDERef xmlns:a16="http://schemas.microsoft.com/office/drawing/2014/main" pred="{AA1E1BAF-9796-4344-AC3F-5352A17C2DAD}"/>
            </a:ext>
          </a:extLst>
        </xdr:cNvPr>
        <xdr:cNvSpPr>
          <a:spLocks noChangeArrowheads="1"/>
        </xdr:cNvSpPr>
      </xdr:nvSpPr>
      <xdr:spPr bwMode="auto">
        <a:xfrm>
          <a:off x="6553200" y="16764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477" name="Oval 1">
          <a:extLst>
            <a:ext uri="{FF2B5EF4-FFF2-40B4-BE49-F238E27FC236}">
              <a16:creationId xmlns:a16="http://schemas.microsoft.com/office/drawing/2014/main" id="{D388C31C-7C7A-445F-A4B0-57AC60592949}"/>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478" name="Oval 1">
          <a:extLst>
            <a:ext uri="{FF2B5EF4-FFF2-40B4-BE49-F238E27FC236}">
              <a16:creationId xmlns:a16="http://schemas.microsoft.com/office/drawing/2014/main" id="{33E6405C-8480-453E-8C94-14E66E75448E}"/>
            </a:ext>
            <a:ext uri="{147F2762-F138-4A5C-976F-8EAC2B608ADB}">
              <a16:predDERef xmlns:a16="http://schemas.microsoft.com/office/drawing/2014/main" pred="{AA1E1BAF-9796-4344-AC3F-5352A17C2DAD}"/>
            </a:ext>
          </a:extLst>
        </xdr:cNvPr>
        <xdr:cNvSpPr>
          <a:spLocks noChangeArrowheads="1"/>
        </xdr:cNvSpPr>
      </xdr:nvSpPr>
      <xdr:spPr bwMode="auto">
        <a:xfrm>
          <a:off x="6553200" y="16764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482" name="Oval 1">
          <a:extLst>
            <a:ext uri="{FF2B5EF4-FFF2-40B4-BE49-F238E27FC236}">
              <a16:creationId xmlns:a16="http://schemas.microsoft.com/office/drawing/2014/main" id="{F0195F80-7118-423D-9D68-9CC6FAA8B1F3}"/>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59" name="Oval 1">
          <a:extLst>
            <a:ext uri="{FF2B5EF4-FFF2-40B4-BE49-F238E27FC236}">
              <a16:creationId xmlns:a16="http://schemas.microsoft.com/office/drawing/2014/main" id="{C71FDF17-019B-4786-8F5D-2E481A6F0B2F}"/>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4</xdr:row>
      <xdr:rowOff>238125</xdr:rowOff>
    </xdr:from>
    <xdr:to>
      <xdr:col>5</xdr:col>
      <xdr:colOff>933450</xdr:colOff>
      <xdr:row>4</xdr:row>
      <xdr:rowOff>238125</xdr:rowOff>
    </xdr:to>
    <xdr:sp macro="" textlink="">
      <xdr:nvSpPr>
        <xdr:cNvPr id="493" name="Oval 1">
          <a:extLst>
            <a:ext uri="{FF2B5EF4-FFF2-40B4-BE49-F238E27FC236}">
              <a16:creationId xmlns:a16="http://schemas.microsoft.com/office/drawing/2014/main" id="{583C1B85-368F-42F6-8081-35248B9258CF}"/>
            </a:ext>
            <a:ext uri="{147F2762-F138-4A5C-976F-8EAC2B608ADB}">
              <a16:predDERef xmlns:a16="http://schemas.microsoft.com/office/drawing/2014/main" pred="{AA1E1BAF-9796-4344-AC3F-5352A17C2DAD}"/>
            </a:ext>
          </a:extLst>
        </xdr:cNvPr>
        <xdr:cNvSpPr>
          <a:spLocks noChangeArrowheads="1"/>
        </xdr:cNvSpPr>
      </xdr:nvSpPr>
      <xdr:spPr bwMode="auto">
        <a:xfrm>
          <a:off x="6553200" y="5876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981075</xdr:colOff>
      <xdr:row>4</xdr:row>
      <xdr:rowOff>133350</xdr:rowOff>
    </xdr:to>
    <xdr:sp macro="" textlink="">
      <xdr:nvSpPr>
        <xdr:cNvPr id="494" name="Oval 1">
          <a:extLst>
            <a:ext uri="{FF2B5EF4-FFF2-40B4-BE49-F238E27FC236}">
              <a16:creationId xmlns:a16="http://schemas.microsoft.com/office/drawing/2014/main" id="{91F327FB-A30C-44D2-9C75-E65E92F1CA07}"/>
            </a:ext>
            <a:ext uri="{147F2762-F138-4A5C-976F-8EAC2B608ADB}">
              <a16:predDERef xmlns:a16="http://schemas.microsoft.com/office/drawing/2014/main" pred="{AA1E1BAF-9796-4344-AC3F-5352A17C2DAD}"/>
            </a:ext>
          </a:extLst>
        </xdr:cNvPr>
        <xdr:cNvSpPr>
          <a:spLocks noChangeArrowheads="1"/>
        </xdr:cNvSpPr>
      </xdr:nvSpPr>
      <xdr:spPr bwMode="auto">
        <a:xfrm>
          <a:off x="6638925" y="57721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483" name="Oval 1">
          <a:extLst>
            <a:ext uri="{FF2B5EF4-FFF2-40B4-BE49-F238E27FC236}">
              <a16:creationId xmlns:a16="http://schemas.microsoft.com/office/drawing/2014/main" id="{1FF96885-DE7E-4DC8-80CF-9E6209499ED4}"/>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981075</xdr:colOff>
      <xdr:row>4</xdr:row>
      <xdr:rowOff>133350</xdr:rowOff>
    </xdr:to>
    <xdr:sp macro="" textlink="">
      <xdr:nvSpPr>
        <xdr:cNvPr id="491" name="Oval 1">
          <a:extLst>
            <a:ext uri="{FF2B5EF4-FFF2-40B4-BE49-F238E27FC236}">
              <a16:creationId xmlns:a16="http://schemas.microsoft.com/office/drawing/2014/main" id="{FD0E4B00-B2C7-45C4-B5D4-D468980C8105}"/>
            </a:ext>
            <a:ext uri="{147F2762-F138-4A5C-976F-8EAC2B608ADB}">
              <a16:predDERef xmlns:a16="http://schemas.microsoft.com/office/drawing/2014/main" pred="{AA1E1BAF-9796-4344-AC3F-5352A17C2DAD}"/>
            </a:ext>
          </a:extLst>
        </xdr:cNvPr>
        <xdr:cNvSpPr>
          <a:spLocks noChangeArrowheads="1"/>
        </xdr:cNvSpPr>
      </xdr:nvSpPr>
      <xdr:spPr bwMode="auto">
        <a:xfrm>
          <a:off x="6638925" y="57721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465" name="Oval 1">
          <a:extLst>
            <a:ext uri="{FF2B5EF4-FFF2-40B4-BE49-F238E27FC236}">
              <a16:creationId xmlns:a16="http://schemas.microsoft.com/office/drawing/2014/main" id="{4DC956D2-D680-47FA-83A6-E5E8AE8555A0}"/>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472" name="Oval 1">
          <a:extLst>
            <a:ext uri="{FF2B5EF4-FFF2-40B4-BE49-F238E27FC236}">
              <a16:creationId xmlns:a16="http://schemas.microsoft.com/office/drawing/2014/main" id="{F940596D-AF32-40C0-832C-5A519740A162}"/>
            </a:ext>
            <a:ext uri="{147F2762-F138-4A5C-976F-8EAC2B608ADB}">
              <a16:predDERef xmlns:a16="http://schemas.microsoft.com/office/drawing/2014/main" pred="{AA1E1BAF-9796-4344-AC3F-5352A17C2DAD}"/>
            </a:ext>
          </a:extLst>
        </xdr:cNvPr>
        <xdr:cNvSpPr>
          <a:spLocks noChangeArrowheads="1"/>
        </xdr:cNvSpPr>
      </xdr:nvSpPr>
      <xdr:spPr bwMode="auto">
        <a:xfrm>
          <a:off x="6553200" y="16764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88" name="Oval 1">
          <a:extLst>
            <a:ext uri="{FF2B5EF4-FFF2-40B4-BE49-F238E27FC236}">
              <a16:creationId xmlns:a16="http://schemas.microsoft.com/office/drawing/2014/main" id="{E2FE5E60-04F2-4D14-9B7A-0428FB841472}"/>
            </a:ext>
            <a:ext uri="{147F2762-F138-4A5C-976F-8EAC2B608ADB}">
              <a16:predDERef xmlns:a16="http://schemas.microsoft.com/office/drawing/2014/main" pred="{AA1E1BAF-9796-4344-AC3F-5352A17C2DAD}"/>
            </a:ext>
          </a:extLst>
        </xdr:cNvPr>
        <xdr:cNvSpPr>
          <a:spLocks noChangeArrowheads="1"/>
        </xdr:cNvSpPr>
      </xdr:nvSpPr>
      <xdr:spPr bwMode="auto">
        <a:xfrm>
          <a:off x="6638925" y="54102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474" name="Oval 1">
          <a:extLst>
            <a:ext uri="{FF2B5EF4-FFF2-40B4-BE49-F238E27FC236}">
              <a16:creationId xmlns:a16="http://schemas.microsoft.com/office/drawing/2014/main" id="{8A0A8F15-D098-4C3D-930A-35EC102056D9}"/>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481" name="Oval 1">
          <a:extLst>
            <a:ext uri="{FF2B5EF4-FFF2-40B4-BE49-F238E27FC236}">
              <a16:creationId xmlns:a16="http://schemas.microsoft.com/office/drawing/2014/main" id="{475FF268-1C65-4543-A9EF-5AEC020A3348}"/>
            </a:ext>
            <a:ext uri="{147F2762-F138-4A5C-976F-8EAC2B608ADB}">
              <a16:predDERef xmlns:a16="http://schemas.microsoft.com/office/drawing/2014/main" pred="{AA1E1BAF-9796-4344-AC3F-5352A17C2DAD}"/>
            </a:ext>
          </a:extLst>
        </xdr:cNvPr>
        <xdr:cNvSpPr>
          <a:spLocks noChangeArrowheads="1"/>
        </xdr:cNvSpPr>
      </xdr:nvSpPr>
      <xdr:spPr bwMode="auto">
        <a:xfrm>
          <a:off x="6553200" y="16764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981075</xdr:colOff>
      <xdr:row>4</xdr:row>
      <xdr:rowOff>133350</xdr:rowOff>
    </xdr:to>
    <xdr:sp macro="" textlink="">
      <xdr:nvSpPr>
        <xdr:cNvPr id="492" name="Oval 1">
          <a:extLst>
            <a:ext uri="{FF2B5EF4-FFF2-40B4-BE49-F238E27FC236}">
              <a16:creationId xmlns:a16="http://schemas.microsoft.com/office/drawing/2014/main" id="{BEBD0D69-8E0A-4FFD-805C-B59B7EBB771C}"/>
            </a:ext>
            <a:ext uri="{147F2762-F138-4A5C-976F-8EAC2B608ADB}">
              <a16:predDERef xmlns:a16="http://schemas.microsoft.com/office/drawing/2014/main" pred="{AA1E1BAF-9796-4344-AC3F-5352A17C2DAD}"/>
            </a:ext>
          </a:extLst>
        </xdr:cNvPr>
        <xdr:cNvSpPr>
          <a:spLocks noChangeArrowheads="1"/>
        </xdr:cNvSpPr>
      </xdr:nvSpPr>
      <xdr:spPr bwMode="auto">
        <a:xfrm>
          <a:off x="6638925" y="5772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484" name="Oval 1">
          <a:extLst>
            <a:ext uri="{FF2B5EF4-FFF2-40B4-BE49-F238E27FC236}">
              <a16:creationId xmlns:a16="http://schemas.microsoft.com/office/drawing/2014/main" id="{ADDA2534-E63F-4E88-9EAC-5730099CEFBA}"/>
            </a:ext>
            <a:ext uri="{147F2762-F138-4A5C-976F-8EAC2B608ADB}">
              <a16:predDERef xmlns:a16="http://schemas.microsoft.com/office/drawing/2014/main" pred="{AA1E1BAF-9796-4344-AC3F-5352A17C2DAD}"/>
            </a:ext>
          </a:extLst>
        </xdr:cNvPr>
        <xdr:cNvSpPr>
          <a:spLocks noChangeArrowheads="1"/>
        </xdr:cNvSpPr>
      </xdr:nvSpPr>
      <xdr:spPr bwMode="auto">
        <a:xfrm>
          <a:off x="6553200" y="16764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62" name="Oval 1">
          <a:extLst>
            <a:ext uri="{FF2B5EF4-FFF2-40B4-BE49-F238E27FC236}">
              <a16:creationId xmlns:a16="http://schemas.microsoft.com/office/drawing/2014/main" id="{1E52016A-1099-42BA-B400-65436E23692A}"/>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4</xdr:row>
      <xdr:rowOff>238125</xdr:rowOff>
    </xdr:from>
    <xdr:to>
      <xdr:col>5</xdr:col>
      <xdr:colOff>933450</xdr:colOff>
      <xdr:row>4</xdr:row>
      <xdr:rowOff>238125</xdr:rowOff>
    </xdr:to>
    <xdr:sp macro="" textlink="">
      <xdr:nvSpPr>
        <xdr:cNvPr id="496" name="Oval 1">
          <a:extLst>
            <a:ext uri="{FF2B5EF4-FFF2-40B4-BE49-F238E27FC236}">
              <a16:creationId xmlns:a16="http://schemas.microsoft.com/office/drawing/2014/main" id="{732A3276-9461-4385-9F58-50650F946F85}"/>
            </a:ext>
            <a:ext uri="{147F2762-F138-4A5C-976F-8EAC2B608ADB}">
              <a16:predDERef xmlns:a16="http://schemas.microsoft.com/office/drawing/2014/main" pred="{AA1E1BAF-9796-4344-AC3F-5352A17C2DAD}"/>
            </a:ext>
          </a:extLst>
        </xdr:cNvPr>
        <xdr:cNvSpPr>
          <a:spLocks noChangeArrowheads="1"/>
        </xdr:cNvSpPr>
      </xdr:nvSpPr>
      <xdr:spPr bwMode="auto">
        <a:xfrm>
          <a:off x="6553200" y="5876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00" name="Oval 1">
          <a:extLst>
            <a:ext uri="{FF2B5EF4-FFF2-40B4-BE49-F238E27FC236}">
              <a16:creationId xmlns:a16="http://schemas.microsoft.com/office/drawing/2014/main" id="{D19D5582-F48F-4DB2-A055-0157466436BF}"/>
            </a:ext>
            <a:ext uri="{147F2762-F138-4A5C-976F-8EAC2B608ADB}">
              <a16:predDERef xmlns:a16="http://schemas.microsoft.com/office/drawing/2014/main" pred="{AA1E1BAF-9796-4344-AC3F-5352A17C2DAD}"/>
            </a:ext>
          </a:extLst>
        </xdr:cNvPr>
        <xdr:cNvSpPr>
          <a:spLocks noChangeArrowheads="1"/>
        </xdr:cNvSpPr>
      </xdr:nvSpPr>
      <xdr:spPr bwMode="auto">
        <a:xfrm>
          <a:off x="6638925" y="54102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60" name="Oval 1">
          <a:extLst>
            <a:ext uri="{FF2B5EF4-FFF2-40B4-BE49-F238E27FC236}">
              <a16:creationId xmlns:a16="http://schemas.microsoft.com/office/drawing/2014/main" id="{D9D4FB26-1CC9-4F79-AAC1-C6E6EA6722CA}"/>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485" name="Oval 1">
          <a:extLst>
            <a:ext uri="{FF2B5EF4-FFF2-40B4-BE49-F238E27FC236}">
              <a16:creationId xmlns:a16="http://schemas.microsoft.com/office/drawing/2014/main" id="{DB7011AC-E72F-46C6-A252-6834492572BD}"/>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476" name="Oval 1">
          <a:extLst>
            <a:ext uri="{FF2B5EF4-FFF2-40B4-BE49-F238E27FC236}">
              <a16:creationId xmlns:a16="http://schemas.microsoft.com/office/drawing/2014/main" id="{478F3BAC-7088-4DF6-A757-65D989B5FF52}"/>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57" name="Oval 1">
          <a:extLst>
            <a:ext uri="{FF2B5EF4-FFF2-40B4-BE49-F238E27FC236}">
              <a16:creationId xmlns:a16="http://schemas.microsoft.com/office/drawing/2014/main" id="{68F6CD24-7D3C-423A-A647-99203DB111B8}"/>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471" name="Oval 1">
          <a:extLst>
            <a:ext uri="{FF2B5EF4-FFF2-40B4-BE49-F238E27FC236}">
              <a16:creationId xmlns:a16="http://schemas.microsoft.com/office/drawing/2014/main" id="{058131A1-67FD-4FDC-B3CB-AE1B754EE002}"/>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466" name="Oval 1">
          <a:extLst>
            <a:ext uri="{FF2B5EF4-FFF2-40B4-BE49-F238E27FC236}">
              <a16:creationId xmlns:a16="http://schemas.microsoft.com/office/drawing/2014/main" id="{3C41DD40-3608-4F73-85F1-59E2450942E0}"/>
            </a:ext>
            <a:ext uri="{147F2762-F138-4A5C-976F-8EAC2B608ADB}">
              <a16:predDERef xmlns:a16="http://schemas.microsoft.com/office/drawing/2014/main" pred="{AA1E1BAF-9796-4344-AC3F-5352A17C2DAD}"/>
            </a:ext>
          </a:extLst>
        </xdr:cNvPr>
        <xdr:cNvSpPr>
          <a:spLocks noChangeArrowheads="1"/>
        </xdr:cNvSpPr>
      </xdr:nvSpPr>
      <xdr:spPr bwMode="auto">
        <a:xfrm>
          <a:off x="6553200" y="16764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56" name="Oval 1">
          <a:extLst>
            <a:ext uri="{FF2B5EF4-FFF2-40B4-BE49-F238E27FC236}">
              <a16:creationId xmlns:a16="http://schemas.microsoft.com/office/drawing/2014/main" id="{05CEA11D-4923-437B-B261-9601F0470F86}"/>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479" name="Oval 1">
          <a:extLst>
            <a:ext uri="{FF2B5EF4-FFF2-40B4-BE49-F238E27FC236}">
              <a16:creationId xmlns:a16="http://schemas.microsoft.com/office/drawing/2014/main" id="{AD75E3E7-EEE5-4983-8826-E258F1D452DA}"/>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01" name="Oval 1">
          <a:extLst>
            <a:ext uri="{FF2B5EF4-FFF2-40B4-BE49-F238E27FC236}">
              <a16:creationId xmlns:a16="http://schemas.microsoft.com/office/drawing/2014/main" id="{43C49915-46A3-4834-9741-F08923119A22}"/>
            </a:ext>
            <a:ext uri="{147F2762-F138-4A5C-976F-8EAC2B608ADB}">
              <a16:predDERef xmlns:a16="http://schemas.microsoft.com/office/drawing/2014/main" pred="{AA1E1BAF-9796-4344-AC3F-5352A17C2DAD}"/>
            </a:ext>
          </a:extLst>
        </xdr:cNvPr>
        <xdr:cNvSpPr>
          <a:spLocks noChangeArrowheads="1"/>
        </xdr:cNvSpPr>
      </xdr:nvSpPr>
      <xdr:spPr bwMode="auto">
        <a:xfrm>
          <a:off x="6638925" y="54102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52" name="Oval 1">
          <a:extLst>
            <a:ext uri="{FF2B5EF4-FFF2-40B4-BE49-F238E27FC236}">
              <a16:creationId xmlns:a16="http://schemas.microsoft.com/office/drawing/2014/main" id="{D3140685-55B3-4935-ACF4-8047DDBCECD5}"/>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61" name="Oval 1">
          <a:extLst>
            <a:ext uri="{FF2B5EF4-FFF2-40B4-BE49-F238E27FC236}">
              <a16:creationId xmlns:a16="http://schemas.microsoft.com/office/drawing/2014/main" id="{F7DE5DAE-3843-4345-B308-42798145B202}"/>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464" name="Oval 1">
          <a:extLst>
            <a:ext uri="{FF2B5EF4-FFF2-40B4-BE49-F238E27FC236}">
              <a16:creationId xmlns:a16="http://schemas.microsoft.com/office/drawing/2014/main" id="{205FB61C-5EE9-43B3-83E2-F4061013FE7A}"/>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469" name="Oval 1">
          <a:extLst>
            <a:ext uri="{FF2B5EF4-FFF2-40B4-BE49-F238E27FC236}">
              <a16:creationId xmlns:a16="http://schemas.microsoft.com/office/drawing/2014/main" id="{99750268-3C75-47A4-BF86-9634F997159B}"/>
            </a:ext>
            <a:ext uri="{147F2762-F138-4A5C-976F-8EAC2B608ADB}">
              <a16:predDERef xmlns:a16="http://schemas.microsoft.com/office/drawing/2014/main" pred="{AA1E1BAF-9796-4344-AC3F-5352A17C2DAD}"/>
            </a:ext>
          </a:extLst>
        </xdr:cNvPr>
        <xdr:cNvSpPr>
          <a:spLocks noChangeArrowheads="1"/>
        </xdr:cNvSpPr>
      </xdr:nvSpPr>
      <xdr:spPr bwMode="auto">
        <a:xfrm>
          <a:off x="6553200" y="16764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487" name="Oval 1">
          <a:extLst>
            <a:ext uri="{FF2B5EF4-FFF2-40B4-BE49-F238E27FC236}">
              <a16:creationId xmlns:a16="http://schemas.microsoft.com/office/drawing/2014/main" id="{16BA7306-F9CC-4AB1-B117-DF72BE1EF786}"/>
            </a:ext>
            <a:ext uri="{147F2762-F138-4A5C-976F-8EAC2B608ADB}">
              <a16:predDERef xmlns:a16="http://schemas.microsoft.com/office/drawing/2014/main" pred="{AA1E1BAF-9796-4344-AC3F-5352A17C2DAD}"/>
            </a:ext>
          </a:extLst>
        </xdr:cNvPr>
        <xdr:cNvSpPr>
          <a:spLocks noChangeArrowheads="1"/>
        </xdr:cNvSpPr>
      </xdr:nvSpPr>
      <xdr:spPr bwMode="auto">
        <a:xfrm>
          <a:off x="6553200" y="16764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58" name="Oval 1">
          <a:extLst>
            <a:ext uri="{FF2B5EF4-FFF2-40B4-BE49-F238E27FC236}">
              <a16:creationId xmlns:a16="http://schemas.microsoft.com/office/drawing/2014/main" id="{1EEC3E77-58EF-43FA-AC0A-08C2DAC344CD}"/>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99" name="Oval 1">
          <a:extLst>
            <a:ext uri="{FF2B5EF4-FFF2-40B4-BE49-F238E27FC236}">
              <a16:creationId xmlns:a16="http://schemas.microsoft.com/office/drawing/2014/main" id="{E5CE5A6F-0FAF-4E2D-B112-7920A1680B4E}"/>
            </a:ext>
            <a:ext uri="{147F2762-F138-4A5C-976F-8EAC2B608ADB}">
              <a16:predDERef xmlns:a16="http://schemas.microsoft.com/office/drawing/2014/main" pred="{AA1E1BAF-9796-4344-AC3F-5352A17C2DAD}"/>
            </a:ext>
          </a:extLst>
        </xdr:cNvPr>
        <xdr:cNvSpPr>
          <a:spLocks noChangeArrowheads="1"/>
        </xdr:cNvSpPr>
      </xdr:nvSpPr>
      <xdr:spPr bwMode="auto">
        <a:xfrm>
          <a:off x="6553200" y="55149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53" name="Oval 1">
          <a:extLst>
            <a:ext uri="{FF2B5EF4-FFF2-40B4-BE49-F238E27FC236}">
              <a16:creationId xmlns:a16="http://schemas.microsoft.com/office/drawing/2014/main" id="{2B0ADB46-AA5B-401C-AAB5-4541EB368514}"/>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63" name="Oval 1">
          <a:extLst>
            <a:ext uri="{FF2B5EF4-FFF2-40B4-BE49-F238E27FC236}">
              <a16:creationId xmlns:a16="http://schemas.microsoft.com/office/drawing/2014/main" id="{CDFEE57E-1A48-4931-BE16-8F76965D3C5B}"/>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480" name="Oval 1">
          <a:extLst>
            <a:ext uri="{FF2B5EF4-FFF2-40B4-BE49-F238E27FC236}">
              <a16:creationId xmlns:a16="http://schemas.microsoft.com/office/drawing/2014/main" id="{5269DD7C-F865-44CB-B1F1-B2FBAF7E68FA}"/>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473" name="Oval 1">
          <a:extLst>
            <a:ext uri="{FF2B5EF4-FFF2-40B4-BE49-F238E27FC236}">
              <a16:creationId xmlns:a16="http://schemas.microsoft.com/office/drawing/2014/main" id="{F0A2D29B-940B-4EBD-BD26-94155B31B253}"/>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486" name="Oval 1">
          <a:extLst>
            <a:ext uri="{FF2B5EF4-FFF2-40B4-BE49-F238E27FC236}">
              <a16:creationId xmlns:a16="http://schemas.microsoft.com/office/drawing/2014/main" id="{8A1F5EFB-CA80-41AE-A792-3848D41FC3F3}"/>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470" name="Oval 1">
          <a:extLst>
            <a:ext uri="{FF2B5EF4-FFF2-40B4-BE49-F238E27FC236}">
              <a16:creationId xmlns:a16="http://schemas.microsoft.com/office/drawing/2014/main" id="{C27B64E7-AD7C-4474-B153-58E6798BACD1}"/>
            </a:ext>
            <a:ext uri="{147F2762-F138-4A5C-976F-8EAC2B608ADB}">
              <a16:predDERef xmlns:a16="http://schemas.microsoft.com/office/drawing/2014/main" pred="{AA1E1BAF-9796-4344-AC3F-5352A17C2DAD}"/>
            </a:ext>
          </a:extLst>
        </xdr:cNvPr>
        <xdr:cNvSpPr>
          <a:spLocks noChangeArrowheads="1"/>
        </xdr:cNvSpPr>
      </xdr:nvSpPr>
      <xdr:spPr bwMode="auto">
        <a:xfrm>
          <a:off x="6638925" y="15716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55" name="Oval 1">
          <a:extLst>
            <a:ext uri="{FF2B5EF4-FFF2-40B4-BE49-F238E27FC236}">
              <a16:creationId xmlns:a16="http://schemas.microsoft.com/office/drawing/2014/main" id="{515025FD-A6D1-4691-9EF9-505C055DF734}"/>
            </a:ext>
            <a:ext uri="{147F2762-F138-4A5C-976F-8EAC2B608ADB}">
              <a16:predDERef xmlns:a16="http://schemas.microsoft.com/office/drawing/2014/main" pred="{AA1E1BAF-9796-4344-AC3F-5352A17C2DAD}"/>
            </a:ext>
          </a:extLst>
        </xdr:cNvPr>
        <xdr:cNvSpPr>
          <a:spLocks noChangeArrowheads="1"/>
        </xdr:cNvSpPr>
      </xdr:nvSpPr>
      <xdr:spPr bwMode="auto">
        <a:xfrm>
          <a:off x="6638925" y="40005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98" name="Oval 1">
          <a:extLst>
            <a:ext uri="{FF2B5EF4-FFF2-40B4-BE49-F238E27FC236}">
              <a16:creationId xmlns:a16="http://schemas.microsoft.com/office/drawing/2014/main" id="{80E40C97-B0E4-4929-8ABD-ED2938BF196D}"/>
            </a:ext>
            <a:ext uri="{147F2762-F138-4A5C-976F-8EAC2B608ADB}">
              <a16:predDERef xmlns:a16="http://schemas.microsoft.com/office/drawing/2014/main" pred="{AA1E1BAF-9796-4344-AC3F-5352A17C2DAD}"/>
            </a:ext>
          </a:extLst>
        </xdr:cNvPr>
        <xdr:cNvSpPr>
          <a:spLocks noChangeArrowheads="1"/>
        </xdr:cNvSpPr>
      </xdr:nvSpPr>
      <xdr:spPr bwMode="auto">
        <a:xfrm>
          <a:off x="6638925" y="54102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981075</xdr:colOff>
      <xdr:row>4</xdr:row>
      <xdr:rowOff>133350</xdr:rowOff>
    </xdr:to>
    <xdr:sp macro="" textlink="">
      <xdr:nvSpPr>
        <xdr:cNvPr id="495" name="Oval 1">
          <a:extLst>
            <a:ext uri="{FF2B5EF4-FFF2-40B4-BE49-F238E27FC236}">
              <a16:creationId xmlns:a16="http://schemas.microsoft.com/office/drawing/2014/main" id="{B763DEA1-7DC5-400F-9B93-9798CD7034C2}"/>
            </a:ext>
            <a:ext uri="{147F2762-F138-4A5C-976F-8EAC2B608ADB}">
              <a16:predDERef xmlns:a16="http://schemas.microsoft.com/office/drawing/2014/main" pred="{AA1E1BAF-9796-4344-AC3F-5352A17C2DAD}"/>
            </a:ext>
          </a:extLst>
        </xdr:cNvPr>
        <xdr:cNvSpPr>
          <a:spLocks noChangeArrowheads="1"/>
        </xdr:cNvSpPr>
      </xdr:nvSpPr>
      <xdr:spPr bwMode="auto">
        <a:xfrm>
          <a:off x="6638925" y="5772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36" name="Oval 1">
          <a:extLst>
            <a:ext uri="{FF2B5EF4-FFF2-40B4-BE49-F238E27FC236}">
              <a16:creationId xmlns:a16="http://schemas.microsoft.com/office/drawing/2014/main" id="{C234EC0F-9AF7-45E9-8F09-14C3D6BD523F}"/>
            </a:ext>
            <a:ext uri="{147F2762-F138-4A5C-976F-8EAC2B608ADB}">
              <a16:predDERef xmlns:a16="http://schemas.microsoft.com/office/drawing/2014/main" pred="{D3140685-55B3-4935-ACF4-8047DDBCECD5}"/>
            </a:ext>
          </a:extLst>
        </xdr:cNvPr>
        <xdr:cNvSpPr>
          <a:spLocks noChangeArrowheads="1"/>
        </xdr:cNvSpPr>
      </xdr:nvSpPr>
      <xdr:spPr bwMode="auto">
        <a:xfrm>
          <a:off x="6553200"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37" name="Oval 1">
          <a:extLst>
            <a:ext uri="{FF2B5EF4-FFF2-40B4-BE49-F238E27FC236}">
              <a16:creationId xmlns:a16="http://schemas.microsoft.com/office/drawing/2014/main" id="{CD7CE26C-A0C7-4402-824C-6156C0A53FF2}"/>
            </a:ext>
            <a:ext uri="{147F2762-F138-4A5C-976F-8EAC2B608ADB}">
              <a16:predDERef xmlns:a16="http://schemas.microsoft.com/office/drawing/2014/main" pred="{C234EC0F-9AF7-45E9-8F09-14C3D6BD523F}"/>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38" name="Oval 1">
          <a:extLst>
            <a:ext uri="{FF2B5EF4-FFF2-40B4-BE49-F238E27FC236}">
              <a16:creationId xmlns:a16="http://schemas.microsoft.com/office/drawing/2014/main" id="{AD601113-3132-4C7A-A746-76D2A2E238D7}"/>
            </a:ext>
            <a:ext uri="{147F2762-F138-4A5C-976F-8EAC2B608ADB}">
              <a16:predDERef xmlns:a16="http://schemas.microsoft.com/office/drawing/2014/main" pred="{CD7CE26C-A0C7-4402-824C-6156C0A53FF2}"/>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39" name="Oval 1">
          <a:extLst>
            <a:ext uri="{FF2B5EF4-FFF2-40B4-BE49-F238E27FC236}">
              <a16:creationId xmlns:a16="http://schemas.microsoft.com/office/drawing/2014/main" id="{5A74A67B-D7D6-444A-AA58-AC912FB03DB3}"/>
            </a:ext>
            <a:ext uri="{147F2762-F138-4A5C-976F-8EAC2B608ADB}">
              <a16:predDERef xmlns:a16="http://schemas.microsoft.com/office/drawing/2014/main" pred="{AD601113-3132-4C7A-A746-76D2A2E238D7}"/>
            </a:ext>
          </a:extLst>
        </xdr:cNvPr>
        <xdr:cNvSpPr>
          <a:spLocks noChangeArrowheads="1"/>
        </xdr:cNvSpPr>
      </xdr:nvSpPr>
      <xdr:spPr bwMode="auto">
        <a:xfrm>
          <a:off x="6553200"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40" name="Oval 1">
          <a:extLst>
            <a:ext uri="{FF2B5EF4-FFF2-40B4-BE49-F238E27FC236}">
              <a16:creationId xmlns:a16="http://schemas.microsoft.com/office/drawing/2014/main" id="{2E0B52D5-3459-4306-B6C4-ACE83DC0C1DB}"/>
            </a:ext>
            <a:ext uri="{147F2762-F138-4A5C-976F-8EAC2B608ADB}">
              <a16:predDERef xmlns:a16="http://schemas.microsoft.com/office/drawing/2014/main" pred="{5A74A67B-D7D6-444A-AA58-AC912FB03DB3}"/>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41" name="Oval 1">
          <a:extLst>
            <a:ext uri="{FF2B5EF4-FFF2-40B4-BE49-F238E27FC236}">
              <a16:creationId xmlns:a16="http://schemas.microsoft.com/office/drawing/2014/main" id="{1C6A35AE-E444-4696-B921-79C0EE932E66}"/>
            </a:ext>
            <a:ext uri="{147F2762-F138-4A5C-976F-8EAC2B608ADB}">
              <a16:predDERef xmlns:a16="http://schemas.microsoft.com/office/drawing/2014/main" pred="{2E0B52D5-3459-4306-B6C4-ACE83DC0C1DB}"/>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42" name="Oval 1">
          <a:extLst>
            <a:ext uri="{FF2B5EF4-FFF2-40B4-BE49-F238E27FC236}">
              <a16:creationId xmlns:a16="http://schemas.microsoft.com/office/drawing/2014/main" id="{23288718-9AB2-493A-A639-D0096A0AB677}"/>
            </a:ext>
            <a:ext uri="{147F2762-F138-4A5C-976F-8EAC2B608ADB}">
              <a16:predDERef xmlns:a16="http://schemas.microsoft.com/office/drawing/2014/main" pred="{1C6A35AE-E444-4696-B921-79C0EE932E66}"/>
            </a:ext>
          </a:extLst>
        </xdr:cNvPr>
        <xdr:cNvSpPr>
          <a:spLocks noChangeArrowheads="1"/>
        </xdr:cNvSpPr>
      </xdr:nvSpPr>
      <xdr:spPr bwMode="auto">
        <a:xfrm>
          <a:off x="6553200"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43" name="Oval 1">
          <a:extLst>
            <a:ext uri="{FF2B5EF4-FFF2-40B4-BE49-F238E27FC236}">
              <a16:creationId xmlns:a16="http://schemas.microsoft.com/office/drawing/2014/main" id="{EEC3F062-B7E9-4973-95E8-6448CBE15C28}"/>
            </a:ext>
            <a:ext uri="{147F2762-F138-4A5C-976F-8EAC2B608ADB}">
              <a16:predDERef xmlns:a16="http://schemas.microsoft.com/office/drawing/2014/main" pred="{23288718-9AB2-493A-A639-D0096A0AB677}"/>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44" name="Oval 1">
          <a:extLst>
            <a:ext uri="{FF2B5EF4-FFF2-40B4-BE49-F238E27FC236}">
              <a16:creationId xmlns:a16="http://schemas.microsoft.com/office/drawing/2014/main" id="{ABE6CD10-0B72-4952-BF8A-D5083DCC977D}"/>
            </a:ext>
            <a:ext uri="{147F2762-F138-4A5C-976F-8EAC2B608ADB}">
              <a16:predDERef xmlns:a16="http://schemas.microsoft.com/office/drawing/2014/main" pred="{EEC3F062-B7E9-4973-95E8-6448CBE15C28}"/>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45" name="Oval 1">
          <a:extLst>
            <a:ext uri="{FF2B5EF4-FFF2-40B4-BE49-F238E27FC236}">
              <a16:creationId xmlns:a16="http://schemas.microsoft.com/office/drawing/2014/main" id="{77800C8D-0395-4077-9D14-804412E2EE4E}"/>
            </a:ext>
            <a:ext uri="{147F2762-F138-4A5C-976F-8EAC2B608ADB}">
              <a16:predDERef xmlns:a16="http://schemas.microsoft.com/office/drawing/2014/main" pred="{ABE6CD10-0B72-4952-BF8A-D5083DCC977D}"/>
            </a:ext>
          </a:extLst>
        </xdr:cNvPr>
        <xdr:cNvSpPr>
          <a:spLocks noChangeArrowheads="1"/>
        </xdr:cNvSpPr>
      </xdr:nvSpPr>
      <xdr:spPr bwMode="auto">
        <a:xfrm>
          <a:off x="6553200"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46" name="Oval 1">
          <a:extLst>
            <a:ext uri="{FF2B5EF4-FFF2-40B4-BE49-F238E27FC236}">
              <a16:creationId xmlns:a16="http://schemas.microsoft.com/office/drawing/2014/main" id="{76F8FBE7-7554-4E87-A11C-B4219F0E733D}"/>
            </a:ext>
            <a:ext uri="{147F2762-F138-4A5C-976F-8EAC2B608ADB}">
              <a16:predDERef xmlns:a16="http://schemas.microsoft.com/office/drawing/2014/main" pred="{77800C8D-0395-4077-9D14-804412E2EE4E}"/>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47" name="Oval 1">
          <a:extLst>
            <a:ext uri="{FF2B5EF4-FFF2-40B4-BE49-F238E27FC236}">
              <a16:creationId xmlns:a16="http://schemas.microsoft.com/office/drawing/2014/main" id="{BDC40FCB-41BD-4858-B7E6-30EE8F917F5C}"/>
            </a:ext>
            <a:ext uri="{147F2762-F138-4A5C-976F-8EAC2B608ADB}">
              <a16:predDERef xmlns:a16="http://schemas.microsoft.com/office/drawing/2014/main" pred="{76F8FBE7-7554-4E87-A11C-B4219F0E733D}"/>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48" name="Oval 1">
          <a:extLst>
            <a:ext uri="{FF2B5EF4-FFF2-40B4-BE49-F238E27FC236}">
              <a16:creationId xmlns:a16="http://schemas.microsoft.com/office/drawing/2014/main" id="{C4760A0E-67F2-4FBB-80EF-FD0EA8CC0B7F}"/>
            </a:ext>
            <a:ext uri="{147F2762-F138-4A5C-976F-8EAC2B608ADB}">
              <a16:predDERef xmlns:a16="http://schemas.microsoft.com/office/drawing/2014/main" pred="{BDC40FCB-41BD-4858-B7E6-30EE8F917F5C}"/>
            </a:ext>
          </a:extLst>
        </xdr:cNvPr>
        <xdr:cNvSpPr>
          <a:spLocks noChangeArrowheads="1"/>
        </xdr:cNvSpPr>
      </xdr:nvSpPr>
      <xdr:spPr bwMode="auto">
        <a:xfrm>
          <a:off x="6553200"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49" name="Oval 1">
          <a:extLst>
            <a:ext uri="{FF2B5EF4-FFF2-40B4-BE49-F238E27FC236}">
              <a16:creationId xmlns:a16="http://schemas.microsoft.com/office/drawing/2014/main" id="{8E96415C-90E3-437F-B25D-6069D91E524B}"/>
            </a:ext>
            <a:ext uri="{147F2762-F138-4A5C-976F-8EAC2B608ADB}">
              <a16:predDERef xmlns:a16="http://schemas.microsoft.com/office/drawing/2014/main" pred="{C4760A0E-67F2-4FBB-80EF-FD0EA8CC0B7F}"/>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50" name="Oval 1">
          <a:extLst>
            <a:ext uri="{FF2B5EF4-FFF2-40B4-BE49-F238E27FC236}">
              <a16:creationId xmlns:a16="http://schemas.microsoft.com/office/drawing/2014/main" id="{9EFD627E-D9C6-4B46-8F25-E5561DCD18BE}"/>
            </a:ext>
            <a:ext uri="{147F2762-F138-4A5C-976F-8EAC2B608ADB}">
              <a16:predDERef xmlns:a16="http://schemas.microsoft.com/office/drawing/2014/main" pred="{8E96415C-90E3-437F-B25D-6069D91E524B}"/>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51" name="Oval 1">
          <a:extLst>
            <a:ext uri="{FF2B5EF4-FFF2-40B4-BE49-F238E27FC236}">
              <a16:creationId xmlns:a16="http://schemas.microsoft.com/office/drawing/2014/main" id="{D9C8BE71-72B1-4FEF-BB0E-DDE6C23B0206}"/>
            </a:ext>
            <a:ext uri="{147F2762-F138-4A5C-976F-8EAC2B608ADB}">
              <a16:predDERef xmlns:a16="http://schemas.microsoft.com/office/drawing/2014/main" pred="{9EFD627E-D9C6-4B46-8F25-E5561DCD18BE}"/>
            </a:ext>
          </a:extLst>
        </xdr:cNvPr>
        <xdr:cNvSpPr>
          <a:spLocks noChangeArrowheads="1"/>
        </xdr:cNvSpPr>
      </xdr:nvSpPr>
      <xdr:spPr bwMode="auto">
        <a:xfrm>
          <a:off x="6553200"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52" name="Oval 1">
          <a:extLst>
            <a:ext uri="{FF2B5EF4-FFF2-40B4-BE49-F238E27FC236}">
              <a16:creationId xmlns:a16="http://schemas.microsoft.com/office/drawing/2014/main" id="{C0ED5C7E-1E91-4C8D-BBDA-ABFDFE73BF9B}"/>
            </a:ext>
            <a:ext uri="{147F2762-F138-4A5C-976F-8EAC2B608ADB}">
              <a16:predDERef xmlns:a16="http://schemas.microsoft.com/office/drawing/2014/main" pred="{D9C8BE71-72B1-4FEF-BB0E-DDE6C23B0206}"/>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53" name="Oval 1">
          <a:extLst>
            <a:ext uri="{FF2B5EF4-FFF2-40B4-BE49-F238E27FC236}">
              <a16:creationId xmlns:a16="http://schemas.microsoft.com/office/drawing/2014/main" id="{CA1D5F8B-5355-479E-8452-912B5B83F1FA}"/>
            </a:ext>
            <a:ext uri="{147F2762-F138-4A5C-976F-8EAC2B608ADB}">
              <a16:predDERef xmlns:a16="http://schemas.microsoft.com/office/drawing/2014/main" pred="{C0ED5C7E-1E91-4C8D-BBDA-ABFDFE73BF9B}"/>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54" name="Oval 1">
          <a:extLst>
            <a:ext uri="{FF2B5EF4-FFF2-40B4-BE49-F238E27FC236}">
              <a16:creationId xmlns:a16="http://schemas.microsoft.com/office/drawing/2014/main" id="{30B09D42-9E89-4B40-B9BE-46F43466CD99}"/>
            </a:ext>
            <a:ext uri="{147F2762-F138-4A5C-976F-8EAC2B608ADB}">
              <a16:predDERef xmlns:a16="http://schemas.microsoft.com/office/drawing/2014/main" pred="{CA1D5F8B-5355-479E-8452-912B5B83F1FA}"/>
            </a:ext>
          </a:extLst>
        </xdr:cNvPr>
        <xdr:cNvSpPr>
          <a:spLocks noChangeArrowheads="1"/>
        </xdr:cNvSpPr>
      </xdr:nvSpPr>
      <xdr:spPr bwMode="auto">
        <a:xfrm>
          <a:off x="6553200"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55" name="Oval 1">
          <a:extLst>
            <a:ext uri="{FF2B5EF4-FFF2-40B4-BE49-F238E27FC236}">
              <a16:creationId xmlns:a16="http://schemas.microsoft.com/office/drawing/2014/main" id="{D2517C87-7267-4DF8-8200-2249E5EDF86A}"/>
            </a:ext>
            <a:ext uri="{147F2762-F138-4A5C-976F-8EAC2B608ADB}">
              <a16:predDERef xmlns:a16="http://schemas.microsoft.com/office/drawing/2014/main" pred="{30B09D42-9E89-4B40-B9BE-46F43466CD99}"/>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56" name="Oval 1">
          <a:extLst>
            <a:ext uri="{FF2B5EF4-FFF2-40B4-BE49-F238E27FC236}">
              <a16:creationId xmlns:a16="http://schemas.microsoft.com/office/drawing/2014/main" id="{52725F91-7C41-4299-B766-0B7AA5B73216}"/>
            </a:ext>
            <a:ext uri="{147F2762-F138-4A5C-976F-8EAC2B608ADB}">
              <a16:predDERef xmlns:a16="http://schemas.microsoft.com/office/drawing/2014/main" pred="{D2517C87-7267-4DF8-8200-2249E5EDF86A}"/>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57" name="Oval 1">
          <a:extLst>
            <a:ext uri="{FF2B5EF4-FFF2-40B4-BE49-F238E27FC236}">
              <a16:creationId xmlns:a16="http://schemas.microsoft.com/office/drawing/2014/main" id="{3B6B642E-6B48-4F5A-A35A-68451C17217F}"/>
            </a:ext>
            <a:ext uri="{147F2762-F138-4A5C-976F-8EAC2B608ADB}">
              <a16:predDERef xmlns:a16="http://schemas.microsoft.com/office/drawing/2014/main" pred="{52725F91-7C41-4299-B766-0B7AA5B73216}"/>
            </a:ext>
          </a:extLst>
        </xdr:cNvPr>
        <xdr:cNvSpPr>
          <a:spLocks noChangeArrowheads="1"/>
        </xdr:cNvSpPr>
      </xdr:nvSpPr>
      <xdr:spPr bwMode="auto">
        <a:xfrm>
          <a:off x="6553200"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58" name="Oval 1">
          <a:extLst>
            <a:ext uri="{FF2B5EF4-FFF2-40B4-BE49-F238E27FC236}">
              <a16:creationId xmlns:a16="http://schemas.microsoft.com/office/drawing/2014/main" id="{6C3558FF-449E-4D81-B689-856839CDF0E7}"/>
            </a:ext>
            <a:ext uri="{147F2762-F138-4A5C-976F-8EAC2B608ADB}">
              <a16:predDERef xmlns:a16="http://schemas.microsoft.com/office/drawing/2014/main" pred="{3B6B642E-6B48-4F5A-A35A-68451C17217F}"/>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59" name="Oval 1">
          <a:extLst>
            <a:ext uri="{FF2B5EF4-FFF2-40B4-BE49-F238E27FC236}">
              <a16:creationId xmlns:a16="http://schemas.microsoft.com/office/drawing/2014/main" id="{DB449C99-A655-4B17-B733-48CA29822BE3}"/>
            </a:ext>
            <a:ext uri="{147F2762-F138-4A5C-976F-8EAC2B608ADB}">
              <a16:predDERef xmlns:a16="http://schemas.microsoft.com/office/drawing/2014/main" pred="{6C3558FF-449E-4D81-B689-856839CDF0E7}"/>
            </a:ext>
          </a:extLst>
        </xdr:cNvPr>
        <xdr:cNvSpPr>
          <a:spLocks noChangeArrowheads="1"/>
        </xdr:cNvSpPr>
      </xdr:nvSpPr>
      <xdr:spPr bwMode="auto">
        <a:xfrm>
          <a:off x="6638925"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44" name="Oval 1">
          <a:extLst>
            <a:ext uri="{FF2B5EF4-FFF2-40B4-BE49-F238E27FC236}">
              <a16:creationId xmlns:a16="http://schemas.microsoft.com/office/drawing/2014/main" id="{C2C8073A-6A54-4053-B792-D480D8D8374D}"/>
            </a:ext>
            <a:ext uri="{147F2762-F138-4A5C-976F-8EAC2B608ADB}">
              <a16:predDERef xmlns:a16="http://schemas.microsoft.com/office/drawing/2014/main" pred="{228F3A49-6263-4264-B4F7-E840E5723829}"/>
            </a:ext>
          </a:extLst>
        </xdr:cNvPr>
        <xdr:cNvSpPr>
          <a:spLocks noChangeArrowheads="1"/>
        </xdr:cNvSpPr>
      </xdr:nvSpPr>
      <xdr:spPr bwMode="auto">
        <a:xfrm>
          <a:off x="6553200" y="50482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45" name="Oval 1">
          <a:extLst>
            <a:ext uri="{FF2B5EF4-FFF2-40B4-BE49-F238E27FC236}">
              <a16:creationId xmlns:a16="http://schemas.microsoft.com/office/drawing/2014/main" id="{797B4C03-ED97-4601-BDA6-061814179643}"/>
            </a:ext>
            <a:ext uri="{147F2762-F138-4A5C-976F-8EAC2B608ADB}">
              <a16:predDERef xmlns:a16="http://schemas.microsoft.com/office/drawing/2014/main" pred="{033EF1A7-C34E-4C58-BC60-A0B52580872D}"/>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46" name="Oval 1">
          <a:extLst>
            <a:ext uri="{FF2B5EF4-FFF2-40B4-BE49-F238E27FC236}">
              <a16:creationId xmlns:a16="http://schemas.microsoft.com/office/drawing/2014/main" id="{E9F95507-15A2-426A-8D55-2DCA3CE3DABC}"/>
            </a:ext>
            <a:ext uri="{147F2762-F138-4A5C-976F-8EAC2B608ADB}">
              <a16:predDERef xmlns:a16="http://schemas.microsoft.com/office/drawing/2014/main" pred="{999ADA9B-EBD6-43FF-8CAC-0E314BA22D88}"/>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47" name="Oval 1">
          <a:extLst>
            <a:ext uri="{FF2B5EF4-FFF2-40B4-BE49-F238E27FC236}">
              <a16:creationId xmlns:a16="http://schemas.microsoft.com/office/drawing/2014/main" id="{12DA221E-F220-47E1-BA3E-E9E9BEB86E1B}"/>
            </a:ext>
            <a:ext uri="{147F2762-F138-4A5C-976F-8EAC2B608ADB}">
              <a16:predDERef xmlns:a16="http://schemas.microsoft.com/office/drawing/2014/main" pred="{053E07F9-8337-4161-8DDD-279ACCEDA4EB}"/>
            </a:ext>
          </a:extLst>
        </xdr:cNvPr>
        <xdr:cNvSpPr>
          <a:spLocks noChangeArrowheads="1"/>
        </xdr:cNvSpPr>
      </xdr:nvSpPr>
      <xdr:spPr bwMode="auto">
        <a:xfrm>
          <a:off x="6553200" y="50482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48" name="Oval 1">
          <a:extLst>
            <a:ext uri="{FF2B5EF4-FFF2-40B4-BE49-F238E27FC236}">
              <a16:creationId xmlns:a16="http://schemas.microsoft.com/office/drawing/2014/main" id="{9BB31B2E-F939-4024-9B22-6F37427CDEBB}"/>
            </a:ext>
            <a:ext uri="{147F2762-F138-4A5C-976F-8EAC2B608ADB}">
              <a16:predDERef xmlns:a16="http://schemas.microsoft.com/office/drawing/2014/main" pred="{D896FF4E-0E65-40AD-A716-76C694F10830}"/>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49" name="Oval 1">
          <a:extLst>
            <a:ext uri="{FF2B5EF4-FFF2-40B4-BE49-F238E27FC236}">
              <a16:creationId xmlns:a16="http://schemas.microsoft.com/office/drawing/2014/main" id="{BCCCD1E8-61CB-4CB8-845E-4259F41605D3}"/>
            </a:ext>
            <a:ext uri="{147F2762-F138-4A5C-976F-8EAC2B608ADB}">
              <a16:predDERef xmlns:a16="http://schemas.microsoft.com/office/drawing/2014/main" pred="{B82DA91F-2FDC-4066-B50A-DA92ED5BAA5A}"/>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56" name="Oval 1">
          <a:extLst>
            <a:ext uri="{FF2B5EF4-FFF2-40B4-BE49-F238E27FC236}">
              <a16:creationId xmlns:a16="http://schemas.microsoft.com/office/drawing/2014/main" id="{5F9D1B89-9AA5-4462-9308-2D6ABE1C8B1C}"/>
            </a:ext>
            <a:ext uri="{147F2762-F138-4A5C-976F-8EAC2B608ADB}">
              <a16:predDERef xmlns:a16="http://schemas.microsoft.com/office/drawing/2014/main" pred="{ABE142B0-9EB5-47D3-958B-9CA3D3C4BD38}"/>
            </a:ext>
          </a:extLst>
        </xdr:cNvPr>
        <xdr:cNvSpPr>
          <a:spLocks noChangeArrowheads="1"/>
        </xdr:cNvSpPr>
      </xdr:nvSpPr>
      <xdr:spPr bwMode="auto">
        <a:xfrm>
          <a:off x="6553200" y="50482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57" name="Oval 1">
          <a:extLst>
            <a:ext uri="{FF2B5EF4-FFF2-40B4-BE49-F238E27FC236}">
              <a16:creationId xmlns:a16="http://schemas.microsoft.com/office/drawing/2014/main" id="{FDE4CA3E-5341-46CC-B4CB-D6A08DB99F47}"/>
            </a:ext>
            <a:ext uri="{147F2762-F138-4A5C-976F-8EAC2B608ADB}">
              <a16:predDERef xmlns:a16="http://schemas.microsoft.com/office/drawing/2014/main" pred="{DCF76347-A888-43B4-AC20-E5672E0AA70D}"/>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58" name="Oval 1">
          <a:extLst>
            <a:ext uri="{FF2B5EF4-FFF2-40B4-BE49-F238E27FC236}">
              <a16:creationId xmlns:a16="http://schemas.microsoft.com/office/drawing/2014/main" id="{241AB72B-8CC0-40EC-91D3-59D107D01ABC}"/>
            </a:ext>
            <a:ext uri="{147F2762-F138-4A5C-976F-8EAC2B608ADB}">
              <a16:predDERef xmlns:a16="http://schemas.microsoft.com/office/drawing/2014/main" pred="{08CAC02A-277F-4F8E-B6C9-FDF7AA45C82B}"/>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65" name="Oval 1">
          <a:extLst>
            <a:ext uri="{FF2B5EF4-FFF2-40B4-BE49-F238E27FC236}">
              <a16:creationId xmlns:a16="http://schemas.microsoft.com/office/drawing/2014/main" id="{B68402AC-A79F-4555-B16E-D4F9047482DF}"/>
            </a:ext>
            <a:ext uri="{147F2762-F138-4A5C-976F-8EAC2B608ADB}">
              <a16:predDERef xmlns:a16="http://schemas.microsoft.com/office/drawing/2014/main" pred="{228F3A49-6263-4264-B4F7-E840E5723829}"/>
            </a:ext>
          </a:extLst>
        </xdr:cNvPr>
        <xdr:cNvSpPr>
          <a:spLocks noChangeArrowheads="1"/>
        </xdr:cNvSpPr>
      </xdr:nvSpPr>
      <xdr:spPr bwMode="auto">
        <a:xfrm>
          <a:off x="6553200" y="50482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66" name="Oval 1">
          <a:extLst>
            <a:ext uri="{FF2B5EF4-FFF2-40B4-BE49-F238E27FC236}">
              <a16:creationId xmlns:a16="http://schemas.microsoft.com/office/drawing/2014/main" id="{7DC7E359-6000-444E-8CBC-069DC9705E5A}"/>
            </a:ext>
            <a:ext uri="{147F2762-F138-4A5C-976F-8EAC2B608ADB}">
              <a16:predDERef xmlns:a16="http://schemas.microsoft.com/office/drawing/2014/main" pred="{033EF1A7-C34E-4C58-BC60-A0B52580872D}"/>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67" name="Oval 1">
          <a:extLst>
            <a:ext uri="{FF2B5EF4-FFF2-40B4-BE49-F238E27FC236}">
              <a16:creationId xmlns:a16="http://schemas.microsoft.com/office/drawing/2014/main" id="{58863FE8-35DF-4EF2-B906-D6DE991FD23A}"/>
            </a:ext>
            <a:ext uri="{147F2762-F138-4A5C-976F-8EAC2B608ADB}">
              <a16:predDERef xmlns:a16="http://schemas.microsoft.com/office/drawing/2014/main" pred="{999ADA9B-EBD6-43FF-8CAC-0E314BA22D88}"/>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68" name="Oval 1">
          <a:extLst>
            <a:ext uri="{FF2B5EF4-FFF2-40B4-BE49-F238E27FC236}">
              <a16:creationId xmlns:a16="http://schemas.microsoft.com/office/drawing/2014/main" id="{987D750D-70F5-44D0-8B42-2B4C67CA71E6}"/>
            </a:ext>
            <a:ext uri="{147F2762-F138-4A5C-976F-8EAC2B608ADB}">
              <a16:predDERef xmlns:a16="http://schemas.microsoft.com/office/drawing/2014/main" pred="{053E07F9-8337-4161-8DDD-279ACCEDA4EB}"/>
            </a:ext>
          </a:extLst>
        </xdr:cNvPr>
        <xdr:cNvSpPr>
          <a:spLocks noChangeArrowheads="1"/>
        </xdr:cNvSpPr>
      </xdr:nvSpPr>
      <xdr:spPr bwMode="auto">
        <a:xfrm>
          <a:off x="6553200" y="50482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69" name="Oval 1">
          <a:extLst>
            <a:ext uri="{FF2B5EF4-FFF2-40B4-BE49-F238E27FC236}">
              <a16:creationId xmlns:a16="http://schemas.microsoft.com/office/drawing/2014/main" id="{B1DDE6E6-F72F-4EFA-BD9A-B8EA0DE68D72}"/>
            </a:ext>
            <a:ext uri="{147F2762-F138-4A5C-976F-8EAC2B608ADB}">
              <a16:predDERef xmlns:a16="http://schemas.microsoft.com/office/drawing/2014/main" pred="{D896FF4E-0E65-40AD-A716-76C694F10830}"/>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70" name="Oval 1">
          <a:extLst>
            <a:ext uri="{FF2B5EF4-FFF2-40B4-BE49-F238E27FC236}">
              <a16:creationId xmlns:a16="http://schemas.microsoft.com/office/drawing/2014/main" id="{2EB8BA80-51E3-4C47-BF93-C4CC5ECBB7F9}"/>
            </a:ext>
            <a:ext uri="{147F2762-F138-4A5C-976F-8EAC2B608ADB}">
              <a16:predDERef xmlns:a16="http://schemas.microsoft.com/office/drawing/2014/main" pred="{B82DA91F-2FDC-4066-B50A-DA92ED5BAA5A}"/>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77" name="Oval 1">
          <a:extLst>
            <a:ext uri="{FF2B5EF4-FFF2-40B4-BE49-F238E27FC236}">
              <a16:creationId xmlns:a16="http://schemas.microsoft.com/office/drawing/2014/main" id="{3C5CBFB2-B954-4FA6-BA48-395BFA388EAC}"/>
            </a:ext>
            <a:ext uri="{147F2762-F138-4A5C-976F-8EAC2B608ADB}">
              <a16:predDERef xmlns:a16="http://schemas.microsoft.com/office/drawing/2014/main" pred="{ABE142B0-9EB5-47D3-958B-9CA3D3C4BD38}"/>
            </a:ext>
          </a:extLst>
        </xdr:cNvPr>
        <xdr:cNvSpPr>
          <a:spLocks noChangeArrowheads="1"/>
        </xdr:cNvSpPr>
      </xdr:nvSpPr>
      <xdr:spPr bwMode="auto">
        <a:xfrm>
          <a:off x="6553200" y="50482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78" name="Oval 1">
          <a:extLst>
            <a:ext uri="{FF2B5EF4-FFF2-40B4-BE49-F238E27FC236}">
              <a16:creationId xmlns:a16="http://schemas.microsoft.com/office/drawing/2014/main" id="{ABC63E52-A3C3-4A61-9021-B83A2F75A8DC}"/>
            </a:ext>
            <a:ext uri="{147F2762-F138-4A5C-976F-8EAC2B608ADB}">
              <a16:predDERef xmlns:a16="http://schemas.microsoft.com/office/drawing/2014/main" pred="{DCF76347-A888-43B4-AC20-E5672E0AA70D}"/>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79" name="Oval 1">
          <a:extLst>
            <a:ext uri="{FF2B5EF4-FFF2-40B4-BE49-F238E27FC236}">
              <a16:creationId xmlns:a16="http://schemas.microsoft.com/office/drawing/2014/main" id="{7BE050ED-B95E-4CA6-8066-4172A4933C28}"/>
            </a:ext>
            <a:ext uri="{147F2762-F138-4A5C-976F-8EAC2B608ADB}">
              <a16:predDERef xmlns:a16="http://schemas.microsoft.com/office/drawing/2014/main" pred="{08CAC02A-277F-4F8E-B6C9-FDF7AA45C82B}"/>
            </a:ext>
          </a:extLst>
        </xdr:cNvPr>
        <xdr:cNvSpPr>
          <a:spLocks noChangeArrowheads="1"/>
        </xdr:cNvSpPr>
      </xdr:nvSpPr>
      <xdr:spPr bwMode="auto">
        <a:xfrm>
          <a:off x="6638925" y="49434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13</xdr:row>
      <xdr:rowOff>0</xdr:rowOff>
    </xdr:from>
    <xdr:to>
      <xdr:col>5</xdr:col>
      <xdr:colOff>933450</xdr:colOff>
      <xdr:row>13</xdr:row>
      <xdr:rowOff>0</xdr:rowOff>
    </xdr:to>
    <xdr:sp macro="" textlink="">
      <xdr:nvSpPr>
        <xdr:cNvPr id="80" name="Oval 1">
          <a:extLst>
            <a:ext uri="{FF2B5EF4-FFF2-40B4-BE49-F238E27FC236}">
              <a16:creationId xmlns:a16="http://schemas.microsoft.com/office/drawing/2014/main" id="{D7A06A4A-DFAA-47F9-9D3A-27A88B0CA558}"/>
            </a:ext>
            <a:ext uri="{147F2762-F138-4A5C-976F-8EAC2B608ADB}">
              <a16:predDERef xmlns:a16="http://schemas.microsoft.com/office/drawing/2014/main" pred="{3C139777-3F48-418E-BF66-8A610F96837A}"/>
            </a:ext>
          </a:extLst>
        </xdr:cNvPr>
        <xdr:cNvSpPr>
          <a:spLocks noChangeArrowheads="1"/>
        </xdr:cNvSpPr>
      </xdr:nvSpPr>
      <xdr:spPr bwMode="auto">
        <a:xfrm>
          <a:off x="6553200" y="39624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13</xdr:row>
      <xdr:rowOff>0</xdr:rowOff>
    </xdr:from>
    <xdr:to>
      <xdr:col>5</xdr:col>
      <xdr:colOff>933450</xdr:colOff>
      <xdr:row>13</xdr:row>
      <xdr:rowOff>0</xdr:rowOff>
    </xdr:to>
    <xdr:sp macro="" textlink="">
      <xdr:nvSpPr>
        <xdr:cNvPr id="83" name="Oval 1">
          <a:extLst>
            <a:ext uri="{FF2B5EF4-FFF2-40B4-BE49-F238E27FC236}">
              <a16:creationId xmlns:a16="http://schemas.microsoft.com/office/drawing/2014/main" id="{1C89BDE7-B110-4FA8-A947-32007F355409}"/>
            </a:ext>
            <a:ext uri="{147F2762-F138-4A5C-976F-8EAC2B608ADB}">
              <a16:predDERef xmlns:a16="http://schemas.microsoft.com/office/drawing/2014/main" pred="{E05AB035-86A1-44F7-9BF1-C3B680B57209}"/>
            </a:ext>
          </a:extLst>
        </xdr:cNvPr>
        <xdr:cNvSpPr>
          <a:spLocks noChangeArrowheads="1"/>
        </xdr:cNvSpPr>
      </xdr:nvSpPr>
      <xdr:spPr bwMode="auto">
        <a:xfrm>
          <a:off x="6553200" y="39624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10" name="Oval 1">
          <a:extLst>
            <a:ext uri="{FF2B5EF4-FFF2-40B4-BE49-F238E27FC236}">
              <a16:creationId xmlns:a16="http://schemas.microsoft.com/office/drawing/2014/main" id="{2E642FE4-65A7-43BE-8B4B-03D563D62F82}"/>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24" name="Oval 1">
          <a:extLst>
            <a:ext uri="{FF2B5EF4-FFF2-40B4-BE49-F238E27FC236}">
              <a16:creationId xmlns:a16="http://schemas.microsoft.com/office/drawing/2014/main" id="{E7C759C7-0BE0-45A4-94D2-31972BB5692F}"/>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15" name="Oval 1">
          <a:extLst>
            <a:ext uri="{FF2B5EF4-FFF2-40B4-BE49-F238E27FC236}">
              <a16:creationId xmlns:a16="http://schemas.microsoft.com/office/drawing/2014/main" id="{A6C5F460-9DFF-4AB2-A71D-78767ED98707}"/>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32" name="Oval 1">
          <a:extLst>
            <a:ext uri="{FF2B5EF4-FFF2-40B4-BE49-F238E27FC236}">
              <a16:creationId xmlns:a16="http://schemas.microsoft.com/office/drawing/2014/main" id="{0947B7D9-EEE9-40BA-BF7F-C37AAD37528F}"/>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32" name="Oval 1">
          <a:extLst>
            <a:ext uri="{FF2B5EF4-FFF2-40B4-BE49-F238E27FC236}">
              <a16:creationId xmlns:a16="http://schemas.microsoft.com/office/drawing/2014/main" id="{430AC851-3834-4DCA-972D-370A1A78F01A}"/>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84" name="Oval 1">
          <a:extLst>
            <a:ext uri="{FF2B5EF4-FFF2-40B4-BE49-F238E27FC236}">
              <a16:creationId xmlns:a16="http://schemas.microsoft.com/office/drawing/2014/main" id="{3F97CA85-5B2D-4DF3-B8EC-8C19D5FADCEC}"/>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05" name="Oval 1">
          <a:extLst>
            <a:ext uri="{FF2B5EF4-FFF2-40B4-BE49-F238E27FC236}">
              <a16:creationId xmlns:a16="http://schemas.microsoft.com/office/drawing/2014/main" id="{4E2AD8BE-3FCC-49B5-B961-390ED6B60B97}"/>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12" name="Oval 1">
          <a:extLst>
            <a:ext uri="{FF2B5EF4-FFF2-40B4-BE49-F238E27FC236}">
              <a16:creationId xmlns:a16="http://schemas.microsoft.com/office/drawing/2014/main" id="{9F86F11D-9CDD-4835-8C5C-4359ED210172}"/>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72" name="Oval 1">
          <a:extLst>
            <a:ext uri="{FF2B5EF4-FFF2-40B4-BE49-F238E27FC236}">
              <a16:creationId xmlns:a16="http://schemas.microsoft.com/office/drawing/2014/main" id="{E3DE10A9-65D4-4142-8178-F182916700D3}"/>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51" name="Oval 1">
          <a:extLst>
            <a:ext uri="{FF2B5EF4-FFF2-40B4-BE49-F238E27FC236}">
              <a16:creationId xmlns:a16="http://schemas.microsoft.com/office/drawing/2014/main" id="{966AF907-DF36-4BCF-9BBE-D7A91D83EFFE}"/>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18" name="Oval 1">
          <a:extLst>
            <a:ext uri="{FF2B5EF4-FFF2-40B4-BE49-F238E27FC236}">
              <a16:creationId xmlns:a16="http://schemas.microsoft.com/office/drawing/2014/main" id="{4A4B35E0-DD8B-4F88-86E8-B358E8AC948A}"/>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60" name="Oval 1">
          <a:extLst>
            <a:ext uri="{FF2B5EF4-FFF2-40B4-BE49-F238E27FC236}">
              <a16:creationId xmlns:a16="http://schemas.microsoft.com/office/drawing/2014/main" id="{1C7787A4-24A7-421B-A232-E78D0A14A57B}"/>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18" name="Oval 1">
          <a:extLst>
            <a:ext uri="{FF2B5EF4-FFF2-40B4-BE49-F238E27FC236}">
              <a16:creationId xmlns:a16="http://schemas.microsoft.com/office/drawing/2014/main" id="{EEDDC38A-2C7B-4A97-B42A-6F086776D89D}"/>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11" name="Oval 1">
          <a:extLst>
            <a:ext uri="{FF2B5EF4-FFF2-40B4-BE49-F238E27FC236}">
              <a16:creationId xmlns:a16="http://schemas.microsoft.com/office/drawing/2014/main" id="{814FCC8E-B037-4F4C-964C-0058D4CD3341}"/>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88" name="Oval 1">
          <a:extLst>
            <a:ext uri="{FF2B5EF4-FFF2-40B4-BE49-F238E27FC236}">
              <a16:creationId xmlns:a16="http://schemas.microsoft.com/office/drawing/2014/main" id="{EF27B67D-1922-4E43-94AE-46DC5E4A418D}"/>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65" name="Oval 1">
          <a:extLst>
            <a:ext uri="{FF2B5EF4-FFF2-40B4-BE49-F238E27FC236}">
              <a16:creationId xmlns:a16="http://schemas.microsoft.com/office/drawing/2014/main" id="{D047E3A0-9DC7-47A2-902E-8DCD34C8D144}"/>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28" name="Oval 1">
          <a:extLst>
            <a:ext uri="{FF2B5EF4-FFF2-40B4-BE49-F238E27FC236}">
              <a16:creationId xmlns:a16="http://schemas.microsoft.com/office/drawing/2014/main" id="{170EF93C-3614-4DDA-921E-8591FFF2F3A3}"/>
            </a:ext>
            <a:ext uri="{147F2762-F138-4A5C-976F-8EAC2B608ADB}">
              <a16:predDERef xmlns:a16="http://schemas.microsoft.com/office/drawing/2014/main" pred="{1C89BDE7-B110-4FA8-A947-32007F355409}"/>
            </a:ext>
          </a:extLst>
        </xdr:cNvPr>
        <xdr:cNvSpPr>
          <a:spLocks noChangeArrowheads="1"/>
        </xdr:cNvSpPr>
      </xdr:nvSpPr>
      <xdr:spPr bwMode="auto">
        <a:xfrm>
          <a:off x="6686550"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29" name="Oval 1">
          <a:extLst>
            <a:ext uri="{FF2B5EF4-FFF2-40B4-BE49-F238E27FC236}">
              <a16:creationId xmlns:a16="http://schemas.microsoft.com/office/drawing/2014/main" id="{24FCAF75-ED83-4CD3-992C-1271293BBAA7}"/>
            </a:ext>
            <a:ext uri="{147F2762-F138-4A5C-976F-8EAC2B608ADB}">
              <a16:predDERef xmlns:a16="http://schemas.microsoft.com/office/drawing/2014/main" pred="{1C89BDE7-B110-4FA8-A947-32007F355409}"/>
            </a:ext>
          </a:extLst>
        </xdr:cNvPr>
        <xdr:cNvSpPr>
          <a:spLocks noChangeArrowheads="1"/>
        </xdr:cNvSpPr>
      </xdr:nvSpPr>
      <xdr:spPr bwMode="auto">
        <a:xfrm>
          <a:off x="6772275"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44" name="Oval 1">
          <a:extLst>
            <a:ext uri="{FF2B5EF4-FFF2-40B4-BE49-F238E27FC236}">
              <a16:creationId xmlns:a16="http://schemas.microsoft.com/office/drawing/2014/main" id="{1DF6CA17-78C9-47CA-9B0B-F134E61A7B22}"/>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03" name="Oval 1">
          <a:extLst>
            <a:ext uri="{FF2B5EF4-FFF2-40B4-BE49-F238E27FC236}">
              <a16:creationId xmlns:a16="http://schemas.microsoft.com/office/drawing/2014/main" id="{8908E9F2-80C8-4866-A3DC-BAF5EF427C8A}"/>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61" name="Oval 1">
          <a:extLst>
            <a:ext uri="{FF2B5EF4-FFF2-40B4-BE49-F238E27FC236}">
              <a16:creationId xmlns:a16="http://schemas.microsoft.com/office/drawing/2014/main" id="{E9815FC0-4EF1-4F12-A4F3-3ECC31B8CB78}"/>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11" name="Oval 1">
          <a:extLst>
            <a:ext uri="{FF2B5EF4-FFF2-40B4-BE49-F238E27FC236}">
              <a16:creationId xmlns:a16="http://schemas.microsoft.com/office/drawing/2014/main" id="{D3FA9A64-4D98-4077-AEAD-B47959ABBA84}"/>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27" name="Oval 1">
          <a:extLst>
            <a:ext uri="{FF2B5EF4-FFF2-40B4-BE49-F238E27FC236}">
              <a16:creationId xmlns:a16="http://schemas.microsoft.com/office/drawing/2014/main" id="{411D0B22-B9D8-4BDC-8D64-5C2E4648A3B8}"/>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55" name="Oval 1">
          <a:extLst>
            <a:ext uri="{FF2B5EF4-FFF2-40B4-BE49-F238E27FC236}">
              <a16:creationId xmlns:a16="http://schemas.microsoft.com/office/drawing/2014/main" id="{85E75907-D80F-4AA1-8AF7-1EB6CD1E440D}"/>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97" name="Oval 1">
          <a:extLst>
            <a:ext uri="{FF2B5EF4-FFF2-40B4-BE49-F238E27FC236}">
              <a16:creationId xmlns:a16="http://schemas.microsoft.com/office/drawing/2014/main" id="{0C1F372F-FEC3-4078-99E7-D7D1A3F2B364}"/>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40" name="Oval 1">
          <a:extLst>
            <a:ext uri="{FF2B5EF4-FFF2-40B4-BE49-F238E27FC236}">
              <a16:creationId xmlns:a16="http://schemas.microsoft.com/office/drawing/2014/main" id="{4AE16292-1C79-4E3D-BDEC-EF0F55A14790}"/>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78" name="Oval 1">
          <a:extLst>
            <a:ext uri="{FF2B5EF4-FFF2-40B4-BE49-F238E27FC236}">
              <a16:creationId xmlns:a16="http://schemas.microsoft.com/office/drawing/2014/main" id="{9CC865A3-2C11-4C0E-8CC0-095D5409C193}"/>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70" name="Oval 1">
          <a:extLst>
            <a:ext uri="{FF2B5EF4-FFF2-40B4-BE49-F238E27FC236}">
              <a16:creationId xmlns:a16="http://schemas.microsoft.com/office/drawing/2014/main" id="{F00433C5-C2AB-4DAA-9690-6147E1B845AD}"/>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25" name="Oval 1">
          <a:extLst>
            <a:ext uri="{FF2B5EF4-FFF2-40B4-BE49-F238E27FC236}">
              <a16:creationId xmlns:a16="http://schemas.microsoft.com/office/drawing/2014/main" id="{9AC2B521-4944-4526-9F9F-D52E5670441A}"/>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26" name="Oval 1">
          <a:extLst>
            <a:ext uri="{FF2B5EF4-FFF2-40B4-BE49-F238E27FC236}">
              <a16:creationId xmlns:a16="http://schemas.microsoft.com/office/drawing/2014/main" id="{24D6C408-8F50-495D-BDA8-61A3874B442E}"/>
            </a:ext>
            <a:ext uri="{147F2762-F138-4A5C-976F-8EAC2B608ADB}">
              <a16:predDERef xmlns:a16="http://schemas.microsoft.com/office/drawing/2014/main" pred="{1C89BDE7-B110-4FA8-A947-32007F355409}"/>
            </a:ext>
          </a:extLst>
        </xdr:cNvPr>
        <xdr:cNvSpPr>
          <a:spLocks noChangeArrowheads="1"/>
        </xdr:cNvSpPr>
      </xdr:nvSpPr>
      <xdr:spPr bwMode="auto">
        <a:xfrm>
          <a:off x="6772275"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67" name="Oval 1">
          <a:extLst>
            <a:ext uri="{FF2B5EF4-FFF2-40B4-BE49-F238E27FC236}">
              <a16:creationId xmlns:a16="http://schemas.microsoft.com/office/drawing/2014/main" id="{A204716E-62E2-4936-A81F-D34C8803F544}"/>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41" name="Oval 1">
          <a:extLst>
            <a:ext uri="{FF2B5EF4-FFF2-40B4-BE49-F238E27FC236}">
              <a16:creationId xmlns:a16="http://schemas.microsoft.com/office/drawing/2014/main" id="{4F07FF54-6214-42D1-9FBA-8A94B8B35296}"/>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53" name="Oval 1">
          <a:extLst>
            <a:ext uri="{FF2B5EF4-FFF2-40B4-BE49-F238E27FC236}">
              <a16:creationId xmlns:a16="http://schemas.microsoft.com/office/drawing/2014/main" id="{31702CE3-10BA-499A-95F9-23CE49385DBC}"/>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04" name="Oval 1">
          <a:extLst>
            <a:ext uri="{FF2B5EF4-FFF2-40B4-BE49-F238E27FC236}">
              <a16:creationId xmlns:a16="http://schemas.microsoft.com/office/drawing/2014/main" id="{255BA588-1522-478E-914B-AF9180693F40}"/>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64" name="Oval 1">
          <a:extLst>
            <a:ext uri="{FF2B5EF4-FFF2-40B4-BE49-F238E27FC236}">
              <a16:creationId xmlns:a16="http://schemas.microsoft.com/office/drawing/2014/main" id="{12EE579A-FA71-4623-AE4E-2827A1496577}"/>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69" name="Oval 1">
          <a:extLst>
            <a:ext uri="{FF2B5EF4-FFF2-40B4-BE49-F238E27FC236}">
              <a16:creationId xmlns:a16="http://schemas.microsoft.com/office/drawing/2014/main" id="{4F0E3183-8204-478D-B001-BD5CE68EB9B2}"/>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35" name="Oval 1">
          <a:extLst>
            <a:ext uri="{FF2B5EF4-FFF2-40B4-BE49-F238E27FC236}">
              <a16:creationId xmlns:a16="http://schemas.microsoft.com/office/drawing/2014/main" id="{0841EDFC-1192-4FED-BF05-31F115DCDECD}"/>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22" name="Oval 1">
          <a:extLst>
            <a:ext uri="{FF2B5EF4-FFF2-40B4-BE49-F238E27FC236}">
              <a16:creationId xmlns:a16="http://schemas.microsoft.com/office/drawing/2014/main" id="{EC8E5E5F-B85F-4F39-8B91-FAB64F555364}"/>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15" name="Oval 1">
          <a:extLst>
            <a:ext uri="{FF2B5EF4-FFF2-40B4-BE49-F238E27FC236}">
              <a16:creationId xmlns:a16="http://schemas.microsoft.com/office/drawing/2014/main" id="{742A8524-26D8-4B7A-86B6-5F089E068879}"/>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08" name="Oval 1">
          <a:extLst>
            <a:ext uri="{FF2B5EF4-FFF2-40B4-BE49-F238E27FC236}">
              <a16:creationId xmlns:a16="http://schemas.microsoft.com/office/drawing/2014/main" id="{18CC5050-C991-4EB8-8B7C-1C4A6EE723A3}"/>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33" name="Oval 1">
          <a:extLst>
            <a:ext uri="{FF2B5EF4-FFF2-40B4-BE49-F238E27FC236}">
              <a16:creationId xmlns:a16="http://schemas.microsoft.com/office/drawing/2014/main" id="{E9A65394-DCAC-44A3-8A00-7C35A0E0862B}"/>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87" name="Oval 1">
          <a:extLst>
            <a:ext uri="{FF2B5EF4-FFF2-40B4-BE49-F238E27FC236}">
              <a16:creationId xmlns:a16="http://schemas.microsoft.com/office/drawing/2014/main" id="{40153DBD-4A5C-4E7E-A8C0-ACA1D52E4B34}"/>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80" name="Oval 1">
          <a:extLst>
            <a:ext uri="{FF2B5EF4-FFF2-40B4-BE49-F238E27FC236}">
              <a16:creationId xmlns:a16="http://schemas.microsoft.com/office/drawing/2014/main" id="{82721431-B40D-476A-A3CF-B85906981035}"/>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36" name="Oval 1">
          <a:extLst>
            <a:ext uri="{FF2B5EF4-FFF2-40B4-BE49-F238E27FC236}">
              <a16:creationId xmlns:a16="http://schemas.microsoft.com/office/drawing/2014/main" id="{E494EA9A-78C3-4068-94A4-5F43C60C7F10}"/>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23" name="Oval 1">
          <a:extLst>
            <a:ext uri="{FF2B5EF4-FFF2-40B4-BE49-F238E27FC236}">
              <a16:creationId xmlns:a16="http://schemas.microsoft.com/office/drawing/2014/main" id="{880AF7BA-D069-4043-BAAC-D487789B2364}"/>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19" name="Oval 1">
          <a:extLst>
            <a:ext uri="{FF2B5EF4-FFF2-40B4-BE49-F238E27FC236}">
              <a16:creationId xmlns:a16="http://schemas.microsoft.com/office/drawing/2014/main" id="{26CE0ED0-063B-4CA9-988C-E93B351300E0}"/>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77" name="Oval 1">
          <a:extLst>
            <a:ext uri="{FF2B5EF4-FFF2-40B4-BE49-F238E27FC236}">
              <a16:creationId xmlns:a16="http://schemas.microsoft.com/office/drawing/2014/main" id="{FFB07988-DF67-4C7D-9D61-996182312E6C}"/>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95" name="Oval 1">
          <a:extLst>
            <a:ext uri="{FF2B5EF4-FFF2-40B4-BE49-F238E27FC236}">
              <a16:creationId xmlns:a16="http://schemas.microsoft.com/office/drawing/2014/main" id="{CF2A0829-D3B5-49ED-A273-51F47B49C1DE}"/>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81" name="Oval 1">
          <a:extLst>
            <a:ext uri="{FF2B5EF4-FFF2-40B4-BE49-F238E27FC236}">
              <a16:creationId xmlns:a16="http://schemas.microsoft.com/office/drawing/2014/main" id="{4FD7225E-705B-4338-800E-4A665D1CE91F}"/>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10" name="Oval 1">
          <a:extLst>
            <a:ext uri="{FF2B5EF4-FFF2-40B4-BE49-F238E27FC236}">
              <a16:creationId xmlns:a16="http://schemas.microsoft.com/office/drawing/2014/main" id="{F5F1C3AA-2EE1-47DA-AD17-ACB101E768D5}"/>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92" name="Oval 1">
          <a:extLst>
            <a:ext uri="{FF2B5EF4-FFF2-40B4-BE49-F238E27FC236}">
              <a16:creationId xmlns:a16="http://schemas.microsoft.com/office/drawing/2014/main" id="{C2A7734F-3886-4765-B5B2-169E499F28C8}"/>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16" name="Oval 1">
          <a:extLst>
            <a:ext uri="{FF2B5EF4-FFF2-40B4-BE49-F238E27FC236}">
              <a16:creationId xmlns:a16="http://schemas.microsoft.com/office/drawing/2014/main" id="{1E71637D-1AA4-4448-A801-B9616DD66A55}"/>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02" name="Oval 1">
          <a:extLst>
            <a:ext uri="{FF2B5EF4-FFF2-40B4-BE49-F238E27FC236}">
              <a16:creationId xmlns:a16="http://schemas.microsoft.com/office/drawing/2014/main" id="{83A5AD71-4D3C-43BD-A0EF-B9982FCDB811}"/>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63" name="Oval 1">
          <a:extLst>
            <a:ext uri="{FF2B5EF4-FFF2-40B4-BE49-F238E27FC236}">
              <a16:creationId xmlns:a16="http://schemas.microsoft.com/office/drawing/2014/main" id="{73E923E2-43AA-48D3-B29F-7E758F6D6651}"/>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31" name="Oval 1">
          <a:extLst>
            <a:ext uri="{FF2B5EF4-FFF2-40B4-BE49-F238E27FC236}">
              <a16:creationId xmlns:a16="http://schemas.microsoft.com/office/drawing/2014/main" id="{2B6D75AA-33E3-40B5-8A0A-BE8D54B6FAD4}"/>
            </a:ext>
            <a:ext uri="{147F2762-F138-4A5C-976F-8EAC2B608ADB}">
              <a16:predDERef xmlns:a16="http://schemas.microsoft.com/office/drawing/2014/main" pred="{1C89BDE7-B110-4FA8-A947-32007F355409}"/>
            </a:ext>
          </a:extLst>
        </xdr:cNvPr>
        <xdr:cNvSpPr>
          <a:spLocks noChangeArrowheads="1"/>
        </xdr:cNvSpPr>
      </xdr:nvSpPr>
      <xdr:spPr bwMode="auto">
        <a:xfrm>
          <a:off x="6686550"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19" name="Oval 1">
          <a:extLst>
            <a:ext uri="{FF2B5EF4-FFF2-40B4-BE49-F238E27FC236}">
              <a16:creationId xmlns:a16="http://schemas.microsoft.com/office/drawing/2014/main" id="{5FA9068E-331C-4A84-97DA-51557B1799B6}"/>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41" name="Oval 1">
          <a:extLst>
            <a:ext uri="{FF2B5EF4-FFF2-40B4-BE49-F238E27FC236}">
              <a16:creationId xmlns:a16="http://schemas.microsoft.com/office/drawing/2014/main" id="{C7F22C15-DCF7-46BC-BB2A-72B35CFDCCB6}"/>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39" name="Oval 1">
          <a:extLst>
            <a:ext uri="{FF2B5EF4-FFF2-40B4-BE49-F238E27FC236}">
              <a16:creationId xmlns:a16="http://schemas.microsoft.com/office/drawing/2014/main" id="{3D2F8DD6-F454-458B-BC1D-F078583A7C85}"/>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52" name="Oval 1">
          <a:extLst>
            <a:ext uri="{FF2B5EF4-FFF2-40B4-BE49-F238E27FC236}">
              <a16:creationId xmlns:a16="http://schemas.microsoft.com/office/drawing/2014/main" id="{6DF71479-792B-4E05-AF57-ACF06A1A0556}"/>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79" name="Oval 1">
          <a:extLst>
            <a:ext uri="{FF2B5EF4-FFF2-40B4-BE49-F238E27FC236}">
              <a16:creationId xmlns:a16="http://schemas.microsoft.com/office/drawing/2014/main" id="{85F917E9-CCD6-46F8-9353-F47ABD15A921}"/>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45" name="Oval 1">
          <a:extLst>
            <a:ext uri="{FF2B5EF4-FFF2-40B4-BE49-F238E27FC236}">
              <a16:creationId xmlns:a16="http://schemas.microsoft.com/office/drawing/2014/main" id="{B7A3E8D3-BB04-4AA0-9D56-A619C7D7CD22}"/>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07" name="Oval 1">
          <a:extLst>
            <a:ext uri="{FF2B5EF4-FFF2-40B4-BE49-F238E27FC236}">
              <a16:creationId xmlns:a16="http://schemas.microsoft.com/office/drawing/2014/main" id="{99184947-7F92-4FF5-A748-FC629C12C04F}"/>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39" name="Oval 1">
          <a:extLst>
            <a:ext uri="{FF2B5EF4-FFF2-40B4-BE49-F238E27FC236}">
              <a16:creationId xmlns:a16="http://schemas.microsoft.com/office/drawing/2014/main" id="{A8FD6507-48CD-4E52-980F-E277ABDABECE}"/>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14" name="Oval 1">
          <a:extLst>
            <a:ext uri="{FF2B5EF4-FFF2-40B4-BE49-F238E27FC236}">
              <a16:creationId xmlns:a16="http://schemas.microsoft.com/office/drawing/2014/main" id="{46151094-1F22-4C9E-941C-E5AAE9FD1DB4}"/>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76" name="Oval 1">
          <a:extLst>
            <a:ext uri="{FF2B5EF4-FFF2-40B4-BE49-F238E27FC236}">
              <a16:creationId xmlns:a16="http://schemas.microsoft.com/office/drawing/2014/main" id="{3DC7BD10-2DA4-4CE0-919C-566FB7963040}"/>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42" name="Oval 1">
          <a:extLst>
            <a:ext uri="{FF2B5EF4-FFF2-40B4-BE49-F238E27FC236}">
              <a16:creationId xmlns:a16="http://schemas.microsoft.com/office/drawing/2014/main" id="{6EC47337-EAE1-408A-AAAC-D6B72E07A87D}"/>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37" name="Oval 1">
          <a:extLst>
            <a:ext uri="{FF2B5EF4-FFF2-40B4-BE49-F238E27FC236}">
              <a16:creationId xmlns:a16="http://schemas.microsoft.com/office/drawing/2014/main" id="{4901D901-539A-4401-ADDE-0510D0392B20}"/>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17" name="Oval 1">
          <a:extLst>
            <a:ext uri="{FF2B5EF4-FFF2-40B4-BE49-F238E27FC236}">
              <a16:creationId xmlns:a16="http://schemas.microsoft.com/office/drawing/2014/main" id="{2DD2AFA4-AFCD-4646-B69E-A47C4BF60331}"/>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85" name="Oval 1">
          <a:extLst>
            <a:ext uri="{FF2B5EF4-FFF2-40B4-BE49-F238E27FC236}">
              <a16:creationId xmlns:a16="http://schemas.microsoft.com/office/drawing/2014/main" id="{E1DE89C6-C4BC-4CBB-A105-DFCF66E3BDB3}"/>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02" name="Oval 1">
          <a:extLst>
            <a:ext uri="{FF2B5EF4-FFF2-40B4-BE49-F238E27FC236}">
              <a16:creationId xmlns:a16="http://schemas.microsoft.com/office/drawing/2014/main" id="{F8A31A1D-C38D-4045-BBA1-05DF387D5F2D}"/>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74" name="Oval 1">
          <a:extLst>
            <a:ext uri="{FF2B5EF4-FFF2-40B4-BE49-F238E27FC236}">
              <a16:creationId xmlns:a16="http://schemas.microsoft.com/office/drawing/2014/main" id="{0125C33A-7C4E-452A-BAFF-572CCC97935B}"/>
            </a:ext>
            <a:ext uri="{147F2762-F138-4A5C-976F-8EAC2B608ADB}">
              <a16:predDERef xmlns:a16="http://schemas.microsoft.com/office/drawing/2014/main" pred="{F8A31A1D-C38D-4045-BBA1-05DF387D5F2D}"/>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75" name="Oval 1">
          <a:extLst>
            <a:ext uri="{FF2B5EF4-FFF2-40B4-BE49-F238E27FC236}">
              <a16:creationId xmlns:a16="http://schemas.microsoft.com/office/drawing/2014/main" id="{8B418102-FF1B-4323-8CCC-476B94C6580D}"/>
            </a:ext>
            <a:ext uri="{147F2762-F138-4A5C-976F-8EAC2B608ADB}">
              <a16:predDERef xmlns:a16="http://schemas.microsoft.com/office/drawing/2014/main" pred="{0125C33A-7C4E-452A-BAFF-572CCC97935B}"/>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76" name="Oval 1">
          <a:extLst>
            <a:ext uri="{FF2B5EF4-FFF2-40B4-BE49-F238E27FC236}">
              <a16:creationId xmlns:a16="http://schemas.microsoft.com/office/drawing/2014/main" id="{5FF596F6-9A88-4FA7-99FB-48B62808DF79}"/>
            </a:ext>
            <a:ext uri="{147F2762-F138-4A5C-976F-8EAC2B608ADB}">
              <a16:predDERef xmlns:a16="http://schemas.microsoft.com/office/drawing/2014/main" pred="{8B418102-FF1B-4323-8CCC-476B94C6580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77" name="Oval 1">
          <a:extLst>
            <a:ext uri="{FF2B5EF4-FFF2-40B4-BE49-F238E27FC236}">
              <a16:creationId xmlns:a16="http://schemas.microsoft.com/office/drawing/2014/main" id="{EFF7AA09-5867-4C6A-AD99-E593782273FF}"/>
            </a:ext>
            <a:ext uri="{147F2762-F138-4A5C-976F-8EAC2B608ADB}">
              <a16:predDERef xmlns:a16="http://schemas.microsoft.com/office/drawing/2014/main" pred="{5FF596F6-9A88-4FA7-99FB-48B62808DF7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78" name="Oval 1">
          <a:extLst>
            <a:ext uri="{FF2B5EF4-FFF2-40B4-BE49-F238E27FC236}">
              <a16:creationId xmlns:a16="http://schemas.microsoft.com/office/drawing/2014/main" id="{D9E6750F-0591-42F4-9F3A-2D9A45926D2B}"/>
            </a:ext>
            <a:ext uri="{147F2762-F138-4A5C-976F-8EAC2B608ADB}">
              <a16:predDERef xmlns:a16="http://schemas.microsoft.com/office/drawing/2014/main" pred="{EFF7AA09-5867-4C6A-AD99-E593782273FF}"/>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79" name="Oval 1">
          <a:extLst>
            <a:ext uri="{FF2B5EF4-FFF2-40B4-BE49-F238E27FC236}">
              <a16:creationId xmlns:a16="http://schemas.microsoft.com/office/drawing/2014/main" id="{B056D9C1-B787-4E47-935A-27E0B964B2E1}"/>
            </a:ext>
            <a:ext uri="{147F2762-F138-4A5C-976F-8EAC2B608ADB}">
              <a16:predDERef xmlns:a16="http://schemas.microsoft.com/office/drawing/2014/main" pred="{D9E6750F-0591-42F4-9F3A-2D9A45926D2B}"/>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80" name="Oval 1">
          <a:extLst>
            <a:ext uri="{FF2B5EF4-FFF2-40B4-BE49-F238E27FC236}">
              <a16:creationId xmlns:a16="http://schemas.microsoft.com/office/drawing/2014/main" id="{B26A41F3-BF39-43EE-96C8-8FF9E2D7ED2F}"/>
            </a:ext>
            <a:ext uri="{147F2762-F138-4A5C-976F-8EAC2B608ADB}">
              <a16:predDERef xmlns:a16="http://schemas.microsoft.com/office/drawing/2014/main" pred="{B056D9C1-B787-4E47-935A-27E0B964B2E1}"/>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81" name="Oval 1">
          <a:extLst>
            <a:ext uri="{FF2B5EF4-FFF2-40B4-BE49-F238E27FC236}">
              <a16:creationId xmlns:a16="http://schemas.microsoft.com/office/drawing/2014/main" id="{38019A24-1145-4B5A-9F56-15E70992FF0C}"/>
            </a:ext>
            <a:ext uri="{147F2762-F138-4A5C-976F-8EAC2B608ADB}">
              <a16:predDERef xmlns:a16="http://schemas.microsoft.com/office/drawing/2014/main" pred="{B26A41F3-BF39-43EE-96C8-8FF9E2D7ED2F}"/>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82" name="Oval 1">
          <a:extLst>
            <a:ext uri="{FF2B5EF4-FFF2-40B4-BE49-F238E27FC236}">
              <a16:creationId xmlns:a16="http://schemas.microsoft.com/office/drawing/2014/main" id="{4379270C-18E8-4BDD-8F01-E23A90D177B0}"/>
            </a:ext>
            <a:ext uri="{147F2762-F138-4A5C-976F-8EAC2B608ADB}">
              <a16:predDERef xmlns:a16="http://schemas.microsoft.com/office/drawing/2014/main" pred="{38019A24-1145-4B5A-9F56-15E70992FF0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83" name="Oval 1">
          <a:extLst>
            <a:ext uri="{FF2B5EF4-FFF2-40B4-BE49-F238E27FC236}">
              <a16:creationId xmlns:a16="http://schemas.microsoft.com/office/drawing/2014/main" id="{32CC1FF8-26B8-4228-8B96-660DEF123CB6}"/>
            </a:ext>
            <a:ext uri="{147F2762-F138-4A5C-976F-8EAC2B608ADB}">
              <a16:predDERef xmlns:a16="http://schemas.microsoft.com/office/drawing/2014/main" pred="{4379270C-18E8-4BDD-8F01-E23A90D177B0}"/>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84" name="Oval 1">
          <a:extLst>
            <a:ext uri="{FF2B5EF4-FFF2-40B4-BE49-F238E27FC236}">
              <a16:creationId xmlns:a16="http://schemas.microsoft.com/office/drawing/2014/main" id="{15D66127-F3C0-458F-AA67-36175272CF49}"/>
            </a:ext>
            <a:ext uri="{147F2762-F138-4A5C-976F-8EAC2B608ADB}">
              <a16:predDERef xmlns:a16="http://schemas.microsoft.com/office/drawing/2014/main" pred="{32CC1FF8-26B8-4228-8B96-660DEF123CB6}"/>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85" name="Oval 1">
          <a:extLst>
            <a:ext uri="{FF2B5EF4-FFF2-40B4-BE49-F238E27FC236}">
              <a16:creationId xmlns:a16="http://schemas.microsoft.com/office/drawing/2014/main" id="{7331C41C-BC2F-413F-9F9E-744A88A19E01}"/>
            </a:ext>
            <a:ext uri="{147F2762-F138-4A5C-976F-8EAC2B608ADB}">
              <a16:predDERef xmlns:a16="http://schemas.microsoft.com/office/drawing/2014/main" pred="{15D66127-F3C0-458F-AA67-36175272CF4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86" name="Oval 1">
          <a:extLst>
            <a:ext uri="{FF2B5EF4-FFF2-40B4-BE49-F238E27FC236}">
              <a16:creationId xmlns:a16="http://schemas.microsoft.com/office/drawing/2014/main" id="{FD81B9A7-D7FA-4A83-B649-417C7EC07F0A}"/>
            </a:ext>
            <a:ext uri="{147F2762-F138-4A5C-976F-8EAC2B608ADB}">
              <a16:predDERef xmlns:a16="http://schemas.microsoft.com/office/drawing/2014/main" pred="{7331C41C-BC2F-413F-9F9E-744A88A19E01}"/>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87" name="Oval 1">
          <a:extLst>
            <a:ext uri="{FF2B5EF4-FFF2-40B4-BE49-F238E27FC236}">
              <a16:creationId xmlns:a16="http://schemas.microsoft.com/office/drawing/2014/main" id="{3CD9E7BF-5605-4CEC-ACC3-F361228D3640}"/>
            </a:ext>
            <a:ext uri="{147F2762-F138-4A5C-976F-8EAC2B608ADB}">
              <a16:predDERef xmlns:a16="http://schemas.microsoft.com/office/drawing/2014/main" pred="{FD81B9A7-D7FA-4A83-B649-417C7EC07F0A}"/>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88" name="Oval 1">
          <a:extLst>
            <a:ext uri="{FF2B5EF4-FFF2-40B4-BE49-F238E27FC236}">
              <a16:creationId xmlns:a16="http://schemas.microsoft.com/office/drawing/2014/main" id="{18CA4000-9001-47B4-AFDC-71CAFA9C189D}"/>
            </a:ext>
            <a:ext uri="{147F2762-F138-4A5C-976F-8EAC2B608ADB}">
              <a16:predDERef xmlns:a16="http://schemas.microsoft.com/office/drawing/2014/main" pred="{3CD9E7BF-5605-4CEC-ACC3-F361228D364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89" name="Oval 1">
          <a:extLst>
            <a:ext uri="{FF2B5EF4-FFF2-40B4-BE49-F238E27FC236}">
              <a16:creationId xmlns:a16="http://schemas.microsoft.com/office/drawing/2014/main" id="{7036BF82-E7EB-4761-97A0-7B31CA6B38DB}"/>
            </a:ext>
            <a:ext uri="{147F2762-F138-4A5C-976F-8EAC2B608ADB}">
              <a16:predDERef xmlns:a16="http://schemas.microsoft.com/office/drawing/2014/main" pred="{18CA4000-9001-47B4-AFDC-71CAFA9C189D}"/>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90" name="Oval 1">
          <a:extLst>
            <a:ext uri="{FF2B5EF4-FFF2-40B4-BE49-F238E27FC236}">
              <a16:creationId xmlns:a16="http://schemas.microsoft.com/office/drawing/2014/main" id="{D740C4DB-6461-48B1-B5CB-EA9B544B634D}"/>
            </a:ext>
            <a:ext uri="{147F2762-F138-4A5C-976F-8EAC2B608ADB}">
              <a16:predDERef xmlns:a16="http://schemas.microsoft.com/office/drawing/2014/main" pred="{7036BF82-E7EB-4761-97A0-7B31CA6B38DB}"/>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91" name="Oval 1">
          <a:extLst>
            <a:ext uri="{FF2B5EF4-FFF2-40B4-BE49-F238E27FC236}">
              <a16:creationId xmlns:a16="http://schemas.microsoft.com/office/drawing/2014/main" id="{490DAE85-9519-4D92-9E75-C82CB908D1CB}"/>
            </a:ext>
            <a:ext uri="{147F2762-F138-4A5C-976F-8EAC2B608ADB}">
              <a16:predDERef xmlns:a16="http://schemas.microsoft.com/office/drawing/2014/main" pred="{D740C4DB-6461-48B1-B5CB-EA9B544B634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92" name="Oval 1">
          <a:extLst>
            <a:ext uri="{FF2B5EF4-FFF2-40B4-BE49-F238E27FC236}">
              <a16:creationId xmlns:a16="http://schemas.microsoft.com/office/drawing/2014/main" id="{699AF798-89D2-4F4B-B61B-AD96AD36EB31}"/>
            </a:ext>
            <a:ext uri="{147F2762-F138-4A5C-976F-8EAC2B608ADB}">
              <a16:predDERef xmlns:a16="http://schemas.microsoft.com/office/drawing/2014/main" pred="{490DAE85-9519-4D92-9E75-C82CB908D1CB}"/>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93" name="Oval 1">
          <a:extLst>
            <a:ext uri="{FF2B5EF4-FFF2-40B4-BE49-F238E27FC236}">
              <a16:creationId xmlns:a16="http://schemas.microsoft.com/office/drawing/2014/main" id="{CFC5E39C-A94D-478A-B068-5327A911B704}"/>
            </a:ext>
            <a:ext uri="{147F2762-F138-4A5C-976F-8EAC2B608ADB}">
              <a16:predDERef xmlns:a16="http://schemas.microsoft.com/office/drawing/2014/main" pred="{699AF798-89D2-4F4B-B61B-AD96AD36EB3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94" name="Oval 1">
          <a:extLst>
            <a:ext uri="{FF2B5EF4-FFF2-40B4-BE49-F238E27FC236}">
              <a16:creationId xmlns:a16="http://schemas.microsoft.com/office/drawing/2014/main" id="{4E492F08-F8FE-4AD9-B493-EE80D661D5A0}"/>
            </a:ext>
            <a:ext uri="{147F2762-F138-4A5C-976F-8EAC2B608ADB}">
              <a16:predDERef xmlns:a16="http://schemas.microsoft.com/office/drawing/2014/main" pred="{CFC5E39C-A94D-478A-B068-5327A911B704}"/>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95" name="Oval 1">
          <a:extLst>
            <a:ext uri="{FF2B5EF4-FFF2-40B4-BE49-F238E27FC236}">
              <a16:creationId xmlns:a16="http://schemas.microsoft.com/office/drawing/2014/main" id="{94BE0679-FB0C-4C1F-B28F-3F6AB2CE3AB1}"/>
            </a:ext>
            <a:ext uri="{147F2762-F138-4A5C-976F-8EAC2B608ADB}">
              <a16:predDERef xmlns:a16="http://schemas.microsoft.com/office/drawing/2014/main" pred="{4E492F08-F8FE-4AD9-B493-EE80D661D5A0}"/>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96" name="Oval 1">
          <a:extLst>
            <a:ext uri="{FF2B5EF4-FFF2-40B4-BE49-F238E27FC236}">
              <a16:creationId xmlns:a16="http://schemas.microsoft.com/office/drawing/2014/main" id="{BD26509A-987B-46DC-A04D-758F3A6E9BE5}"/>
            </a:ext>
            <a:ext uri="{147F2762-F138-4A5C-976F-8EAC2B608ADB}">
              <a16:predDERef xmlns:a16="http://schemas.microsoft.com/office/drawing/2014/main" pred="{94BE0679-FB0C-4C1F-B28F-3F6AB2CE3AB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97" name="Oval 1">
          <a:extLst>
            <a:ext uri="{FF2B5EF4-FFF2-40B4-BE49-F238E27FC236}">
              <a16:creationId xmlns:a16="http://schemas.microsoft.com/office/drawing/2014/main" id="{30AC0DE1-0A19-401D-81C9-BFC9475BDEF8}"/>
            </a:ext>
            <a:ext uri="{147F2762-F138-4A5C-976F-8EAC2B608ADB}">
              <a16:predDERef xmlns:a16="http://schemas.microsoft.com/office/drawing/2014/main" pred="{BD26509A-987B-46DC-A04D-758F3A6E9BE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20" name="Oval 1">
          <a:extLst>
            <a:ext uri="{FF2B5EF4-FFF2-40B4-BE49-F238E27FC236}">
              <a16:creationId xmlns:a16="http://schemas.microsoft.com/office/drawing/2014/main" id="{18658651-92AA-4DF7-B6A1-D5D2CCCB7414}"/>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91" name="Oval 1">
          <a:extLst>
            <a:ext uri="{FF2B5EF4-FFF2-40B4-BE49-F238E27FC236}">
              <a16:creationId xmlns:a16="http://schemas.microsoft.com/office/drawing/2014/main" id="{6AD00AD1-36B4-4078-9F6E-D27206FFD0EB}"/>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37" name="Oval 1">
          <a:extLst>
            <a:ext uri="{FF2B5EF4-FFF2-40B4-BE49-F238E27FC236}">
              <a16:creationId xmlns:a16="http://schemas.microsoft.com/office/drawing/2014/main" id="{4114C84A-61F2-4C3D-B20C-613062975997}"/>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09" name="Oval 1">
          <a:extLst>
            <a:ext uri="{FF2B5EF4-FFF2-40B4-BE49-F238E27FC236}">
              <a16:creationId xmlns:a16="http://schemas.microsoft.com/office/drawing/2014/main" id="{EA4EBF3E-85D9-40AC-A2EE-45AF76650F4B}"/>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54" name="Oval 1">
          <a:extLst>
            <a:ext uri="{FF2B5EF4-FFF2-40B4-BE49-F238E27FC236}">
              <a16:creationId xmlns:a16="http://schemas.microsoft.com/office/drawing/2014/main" id="{DBA5C7E3-93DC-460F-A816-41A61D6022BB}"/>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14" name="Oval 1">
          <a:extLst>
            <a:ext uri="{FF2B5EF4-FFF2-40B4-BE49-F238E27FC236}">
              <a16:creationId xmlns:a16="http://schemas.microsoft.com/office/drawing/2014/main" id="{AFCDAAB3-7B9F-42BE-8C88-C6BD8312B7A4}"/>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44" name="Oval 1">
          <a:extLst>
            <a:ext uri="{FF2B5EF4-FFF2-40B4-BE49-F238E27FC236}">
              <a16:creationId xmlns:a16="http://schemas.microsoft.com/office/drawing/2014/main" id="{1F57F7AF-19E7-4B82-AAC5-4B2B108431B6}"/>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43" name="Oval 1">
          <a:extLst>
            <a:ext uri="{FF2B5EF4-FFF2-40B4-BE49-F238E27FC236}">
              <a16:creationId xmlns:a16="http://schemas.microsoft.com/office/drawing/2014/main" id="{73B81069-D16E-4258-B9BB-3282793C9E95}"/>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09" name="Oval 1">
          <a:extLst>
            <a:ext uri="{FF2B5EF4-FFF2-40B4-BE49-F238E27FC236}">
              <a16:creationId xmlns:a16="http://schemas.microsoft.com/office/drawing/2014/main" id="{0298C25B-46A1-409E-BFEB-B36A484777C1}"/>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59" name="Oval 1">
          <a:extLst>
            <a:ext uri="{FF2B5EF4-FFF2-40B4-BE49-F238E27FC236}">
              <a16:creationId xmlns:a16="http://schemas.microsoft.com/office/drawing/2014/main" id="{24933ED0-D236-4277-8727-8C3080E9DE30}"/>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13" name="Oval 1">
          <a:extLst>
            <a:ext uri="{FF2B5EF4-FFF2-40B4-BE49-F238E27FC236}">
              <a16:creationId xmlns:a16="http://schemas.microsoft.com/office/drawing/2014/main" id="{C57D60A8-D928-4CAB-9D95-E22C2969C5D1}"/>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48" name="Oval 1">
          <a:extLst>
            <a:ext uri="{FF2B5EF4-FFF2-40B4-BE49-F238E27FC236}">
              <a16:creationId xmlns:a16="http://schemas.microsoft.com/office/drawing/2014/main" id="{C0F04835-5E12-47CF-9B77-9A2135339E53}"/>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75" name="Oval 1">
          <a:extLst>
            <a:ext uri="{FF2B5EF4-FFF2-40B4-BE49-F238E27FC236}">
              <a16:creationId xmlns:a16="http://schemas.microsoft.com/office/drawing/2014/main" id="{56198C8D-A809-4094-99D0-50DE542E06E2}"/>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25" name="Oval 1">
          <a:extLst>
            <a:ext uri="{FF2B5EF4-FFF2-40B4-BE49-F238E27FC236}">
              <a16:creationId xmlns:a16="http://schemas.microsoft.com/office/drawing/2014/main" id="{F7CA876E-6BB0-4EED-9CD2-CCC0B4042381}"/>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50" name="Oval 1">
          <a:extLst>
            <a:ext uri="{FF2B5EF4-FFF2-40B4-BE49-F238E27FC236}">
              <a16:creationId xmlns:a16="http://schemas.microsoft.com/office/drawing/2014/main" id="{118B68AF-4BCE-40C8-B0A1-7EC0D68FB16A}"/>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34" name="Oval 1">
          <a:extLst>
            <a:ext uri="{FF2B5EF4-FFF2-40B4-BE49-F238E27FC236}">
              <a16:creationId xmlns:a16="http://schemas.microsoft.com/office/drawing/2014/main" id="{55376B51-E4B9-42FA-A1A2-03AD56F33D60}"/>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49" name="Oval 1">
          <a:extLst>
            <a:ext uri="{FF2B5EF4-FFF2-40B4-BE49-F238E27FC236}">
              <a16:creationId xmlns:a16="http://schemas.microsoft.com/office/drawing/2014/main" id="{3D0E6FA0-8297-41FA-9EA2-43943F00CF16}"/>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43" name="Oval 1">
          <a:extLst>
            <a:ext uri="{FF2B5EF4-FFF2-40B4-BE49-F238E27FC236}">
              <a16:creationId xmlns:a16="http://schemas.microsoft.com/office/drawing/2014/main" id="{876E8FF0-4941-42CA-9EAE-F3B1FC77284D}"/>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28" name="Oval 1">
          <a:extLst>
            <a:ext uri="{FF2B5EF4-FFF2-40B4-BE49-F238E27FC236}">
              <a16:creationId xmlns:a16="http://schemas.microsoft.com/office/drawing/2014/main" id="{D745A02E-5ECF-489B-9ACA-7C16F3AF82D0}"/>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12" name="Oval 1">
          <a:extLst>
            <a:ext uri="{FF2B5EF4-FFF2-40B4-BE49-F238E27FC236}">
              <a16:creationId xmlns:a16="http://schemas.microsoft.com/office/drawing/2014/main" id="{F2601FC7-5E39-424F-8F06-9DAC5E1A433D}"/>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21" name="Oval 1">
          <a:extLst>
            <a:ext uri="{FF2B5EF4-FFF2-40B4-BE49-F238E27FC236}">
              <a16:creationId xmlns:a16="http://schemas.microsoft.com/office/drawing/2014/main" id="{E20BB0EE-FD4A-4EAD-BFDE-81F7E162E76D}"/>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38" name="Oval 1">
          <a:extLst>
            <a:ext uri="{FF2B5EF4-FFF2-40B4-BE49-F238E27FC236}">
              <a16:creationId xmlns:a16="http://schemas.microsoft.com/office/drawing/2014/main" id="{20D3B641-4F6E-4E69-9E57-DE4C23D5A51B}"/>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96" name="Oval 1">
          <a:extLst>
            <a:ext uri="{FF2B5EF4-FFF2-40B4-BE49-F238E27FC236}">
              <a16:creationId xmlns:a16="http://schemas.microsoft.com/office/drawing/2014/main" id="{F5FC82AF-D240-4239-9892-A4078AE7482B}"/>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29" name="Oval 1">
          <a:extLst>
            <a:ext uri="{FF2B5EF4-FFF2-40B4-BE49-F238E27FC236}">
              <a16:creationId xmlns:a16="http://schemas.microsoft.com/office/drawing/2014/main" id="{224112AD-14C7-4175-944A-E434B90455FB}"/>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34" name="Oval 1">
          <a:extLst>
            <a:ext uri="{FF2B5EF4-FFF2-40B4-BE49-F238E27FC236}">
              <a16:creationId xmlns:a16="http://schemas.microsoft.com/office/drawing/2014/main" id="{D71806EE-3635-4312-9404-6BC4F8A798F5}"/>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48" name="Oval 1">
          <a:extLst>
            <a:ext uri="{FF2B5EF4-FFF2-40B4-BE49-F238E27FC236}">
              <a16:creationId xmlns:a16="http://schemas.microsoft.com/office/drawing/2014/main" id="{E43DAF62-8D27-4687-94F8-7A8F4966899A}"/>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46" name="Oval 1">
          <a:extLst>
            <a:ext uri="{FF2B5EF4-FFF2-40B4-BE49-F238E27FC236}">
              <a16:creationId xmlns:a16="http://schemas.microsoft.com/office/drawing/2014/main" id="{702AB532-E2FE-4D14-ADEE-AED842969321}"/>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56" name="Oval 1">
          <a:extLst>
            <a:ext uri="{FF2B5EF4-FFF2-40B4-BE49-F238E27FC236}">
              <a16:creationId xmlns:a16="http://schemas.microsoft.com/office/drawing/2014/main" id="{3BEA3EAA-699B-42FF-A0BB-12248110FBB8}"/>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51" name="Oval 1">
          <a:extLst>
            <a:ext uri="{FF2B5EF4-FFF2-40B4-BE49-F238E27FC236}">
              <a16:creationId xmlns:a16="http://schemas.microsoft.com/office/drawing/2014/main" id="{119A7794-B743-4E26-842B-C2861577E29E}"/>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36" name="Oval 1">
          <a:extLst>
            <a:ext uri="{FF2B5EF4-FFF2-40B4-BE49-F238E27FC236}">
              <a16:creationId xmlns:a16="http://schemas.microsoft.com/office/drawing/2014/main" id="{B145A8E9-E11E-4939-A8CF-FEBED4E42F96}"/>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23" name="Oval 1">
          <a:extLst>
            <a:ext uri="{FF2B5EF4-FFF2-40B4-BE49-F238E27FC236}">
              <a16:creationId xmlns:a16="http://schemas.microsoft.com/office/drawing/2014/main" id="{787AA8D8-E76D-474E-9DE4-A244D4241FDA}"/>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13" name="Oval 1">
          <a:extLst>
            <a:ext uri="{FF2B5EF4-FFF2-40B4-BE49-F238E27FC236}">
              <a16:creationId xmlns:a16="http://schemas.microsoft.com/office/drawing/2014/main" id="{9F0F2DCF-8B76-4F2A-910B-A02E51FB8918}"/>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86" name="Oval 1">
          <a:extLst>
            <a:ext uri="{FF2B5EF4-FFF2-40B4-BE49-F238E27FC236}">
              <a16:creationId xmlns:a16="http://schemas.microsoft.com/office/drawing/2014/main" id="{8F6587EE-5922-4A6C-8FA3-245E033E05F4}"/>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16" name="Oval 1">
          <a:extLst>
            <a:ext uri="{FF2B5EF4-FFF2-40B4-BE49-F238E27FC236}">
              <a16:creationId xmlns:a16="http://schemas.microsoft.com/office/drawing/2014/main" id="{2EA3CC29-0A65-4523-B44C-B088AFFFE70B}"/>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03" name="Oval 1">
          <a:extLst>
            <a:ext uri="{FF2B5EF4-FFF2-40B4-BE49-F238E27FC236}">
              <a16:creationId xmlns:a16="http://schemas.microsoft.com/office/drawing/2014/main" id="{98A7460B-F9B4-4FC5-B498-C0DCD35E140E}"/>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00" name="Oval 1">
          <a:extLst>
            <a:ext uri="{FF2B5EF4-FFF2-40B4-BE49-F238E27FC236}">
              <a16:creationId xmlns:a16="http://schemas.microsoft.com/office/drawing/2014/main" id="{B7FFAFAF-BC53-4C54-AC23-27D319E855F6}"/>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33" name="Oval 1">
          <a:extLst>
            <a:ext uri="{FF2B5EF4-FFF2-40B4-BE49-F238E27FC236}">
              <a16:creationId xmlns:a16="http://schemas.microsoft.com/office/drawing/2014/main" id="{29FF65FF-976A-4DBA-AA90-69580C10F75B}"/>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50" name="Oval 1">
          <a:extLst>
            <a:ext uri="{FF2B5EF4-FFF2-40B4-BE49-F238E27FC236}">
              <a16:creationId xmlns:a16="http://schemas.microsoft.com/office/drawing/2014/main" id="{D4B3A884-2E7B-41E1-9133-5FCC6A7719C6}"/>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30" name="Oval 1">
          <a:extLst>
            <a:ext uri="{FF2B5EF4-FFF2-40B4-BE49-F238E27FC236}">
              <a16:creationId xmlns:a16="http://schemas.microsoft.com/office/drawing/2014/main" id="{F7BDE374-7FA9-45C6-8784-3A4CF06B8D63}"/>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05" name="Oval 1">
          <a:extLst>
            <a:ext uri="{FF2B5EF4-FFF2-40B4-BE49-F238E27FC236}">
              <a16:creationId xmlns:a16="http://schemas.microsoft.com/office/drawing/2014/main" id="{2492C7FF-0815-4B3C-A863-99CC6EAA97B1}"/>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45" name="Oval 1">
          <a:extLst>
            <a:ext uri="{FF2B5EF4-FFF2-40B4-BE49-F238E27FC236}">
              <a16:creationId xmlns:a16="http://schemas.microsoft.com/office/drawing/2014/main" id="{9AF31054-EEB0-4F24-BE40-0930307070B4}"/>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07" name="Oval 1">
          <a:extLst>
            <a:ext uri="{FF2B5EF4-FFF2-40B4-BE49-F238E27FC236}">
              <a16:creationId xmlns:a16="http://schemas.microsoft.com/office/drawing/2014/main" id="{8BCBC30E-275C-43AD-B31F-BA139DDF2B59}"/>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89" name="Oval 1">
          <a:extLst>
            <a:ext uri="{FF2B5EF4-FFF2-40B4-BE49-F238E27FC236}">
              <a16:creationId xmlns:a16="http://schemas.microsoft.com/office/drawing/2014/main" id="{D830F5DC-3A1D-42F4-B989-CC8DE27A02AE}"/>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35" name="Oval 1">
          <a:extLst>
            <a:ext uri="{FF2B5EF4-FFF2-40B4-BE49-F238E27FC236}">
              <a16:creationId xmlns:a16="http://schemas.microsoft.com/office/drawing/2014/main" id="{D63BBEBE-2E1E-476D-A2A2-A9CA6068E7A2}"/>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83" name="Oval 1">
          <a:extLst>
            <a:ext uri="{FF2B5EF4-FFF2-40B4-BE49-F238E27FC236}">
              <a16:creationId xmlns:a16="http://schemas.microsoft.com/office/drawing/2014/main" id="{B28D8FC5-1B35-44D7-9AE9-CDEEC2A6F86A}"/>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47" name="Oval 1">
          <a:extLst>
            <a:ext uri="{FF2B5EF4-FFF2-40B4-BE49-F238E27FC236}">
              <a16:creationId xmlns:a16="http://schemas.microsoft.com/office/drawing/2014/main" id="{3BB7DF73-7436-4C1F-8516-831DD7AB5F60}"/>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90" name="Oval 1">
          <a:extLst>
            <a:ext uri="{FF2B5EF4-FFF2-40B4-BE49-F238E27FC236}">
              <a16:creationId xmlns:a16="http://schemas.microsoft.com/office/drawing/2014/main" id="{98B8C01C-F285-4A3B-9F08-85638E86FD81}"/>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24" name="Oval 1">
          <a:extLst>
            <a:ext uri="{FF2B5EF4-FFF2-40B4-BE49-F238E27FC236}">
              <a16:creationId xmlns:a16="http://schemas.microsoft.com/office/drawing/2014/main" id="{56689A5B-EBB3-4901-9526-EB52DEF77AFF}"/>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06" name="Oval 1">
          <a:extLst>
            <a:ext uri="{FF2B5EF4-FFF2-40B4-BE49-F238E27FC236}">
              <a16:creationId xmlns:a16="http://schemas.microsoft.com/office/drawing/2014/main" id="{A34C9F1B-2614-4338-B6D0-6DBF4917352A}"/>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62" name="Oval 1">
          <a:extLst>
            <a:ext uri="{FF2B5EF4-FFF2-40B4-BE49-F238E27FC236}">
              <a16:creationId xmlns:a16="http://schemas.microsoft.com/office/drawing/2014/main" id="{FAE8F62C-BD67-4754-841C-38B58983BA6F}"/>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94" name="Oval 1">
          <a:extLst>
            <a:ext uri="{FF2B5EF4-FFF2-40B4-BE49-F238E27FC236}">
              <a16:creationId xmlns:a16="http://schemas.microsoft.com/office/drawing/2014/main" id="{6F2BFE58-4009-46DE-9FBE-07DE5B5BC306}"/>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71" name="Oval 1">
          <a:extLst>
            <a:ext uri="{FF2B5EF4-FFF2-40B4-BE49-F238E27FC236}">
              <a16:creationId xmlns:a16="http://schemas.microsoft.com/office/drawing/2014/main" id="{E94D096B-C07F-46E1-8823-B70AF4E88D59}"/>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57" name="Oval 1">
          <a:extLst>
            <a:ext uri="{FF2B5EF4-FFF2-40B4-BE49-F238E27FC236}">
              <a16:creationId xmlns:a16="http://schemas.microsoft.com/office/drawing/2014/main" id="{BCD321CA-3C29-491C-837C-8BA0D4FE76C7}"/>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68" name="Oval 1">
          <a:extLst>
            <a:ext uri="{FF2B5EF4-FFF2-40B4-BE49-F238E27FC236}">
              <a16:creationId xmlns:a16="http://schemas.microsoft.com/office/drawing/2014/main" id="{D1897F1E-8354-4896-8555-2D09F6D4B522}"/>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08" name="Oval 1">
          <a:extLst>
            <a:ext uri="{FF2B5EF4-FFF2-40B4-BE49-F238E27FC236}">
              <a16:creationId xmlns:a16="http://schemas.microsoft.com/office/drawing/2014/main" id="{A493EC22-D48E-40ED-A3D3-F5D8DDDA30DB}"/>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46" name="Oval 1">
          <a:extLst>
            <a:ext uri="{FF2B5EF4-FFF2-40B4-BE49-F238E27FC236}">
              <a16:creationId xmlns:a16="http://schemas.microsoft.com/office/drawing/2014/main" id="{9A79749B-AE98-40BA-9098-8AD957585598}"/>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30" name="Oval 1">
          <a:extLst>
            <a:ext uri="{FF2B5EF4-FFF2-40B4-BE49-F238E27FC236}">
              <a16:creationId xmlns:a16="http://schemas.microsoft.com/office/drawing/2014/main" id="{EEC20ACB-70AF-4D2E-B35D-6BC0737B80DF}"/>
            </a:ext>
            <a:ext uri="{147F2762-F138-4A5C-976F-8EAC2B608ADB}">
              <a16:predDERef xmlns:a16="http://schemas.microsoft.com/office/drawing/2014/main" pred="{1C89BDE7-B110-4FA8-A947-32007F355409}"/>
            </a:ext>
          </a:extLst>
        </xdr:cNvPr>
        <xdr:cNvSpPr>
          <a:spLocks noChangeArrowheads="1"/>
        </xdr:cNvSpPr>
      </xdr:nvSpPr>
      <xdr:spPr bwMode="auto">
        <a:xfrm>
          <a:off x="6772275"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73" name="Oval 1">
          <a:extLst>
            <a:ext uri="{FF2B5EF4-FFF2-40B4-BE49-F238E27FC236}">
              <a16:creationId xmlns:a16="http://schemas.microsoft.com/office/drawing/2014/main" id="{B4C1EB7C-3C40-4726-914E-770A1C0879CE}"/>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82" name="Oval 1">
          <a:extLst>
            <a:ext uri="{FF2B5EF4-FFF2-40B4-BE49-F238E27FC236}">
              <a16:creationId xmlns:a16="http://schemas.microsoft.com/office/drawing/2014/main" id="{97FBC83D-183B-4F70-BA50-23689C3FD4FE}"/>
            </a:ext>
            <a:ext uri="{147F2762-F138-4A5C-976F-8EAC2B608ADB}">
              <a16:predDERef xmlns:a16="http://schemas.microsoft.com/office/drawing/2014/main" pred="{1C89BDE7-B110-4FA8-A947-32007F35540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01" name="Oval 1">
          <a:extLst>
            <a:ext uri="{FF2B5EF4-FFF2-40B4-BE49-F238E27FC236}">
              <a16:creationId xmlns:a16="http://schemas.microsoft.com/office/drawing/2014/main" id="{14D9EE6D-617E-4F08-8413-CCFDDC34273D}"/>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38" name="Oval 1">
          <a:extLst>
            <a:ext uri="{FF2B5EF4-FFF2-40B4-BE49-F238E27FC236}">
              <a16:creationId xmlns:a16="http://schemas.microsoft.com/office/drawing/2014/main" id="{422E670F-C351-44CA-A5FA-E6E946370E86}"/>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98" name="Oval 1">
          <a:extLst>
            <a:ext uri="{FF2B5EF4-FFF2-40B4-BE49-F238E27FC236}">
              <a16:creationId xmlns:a16="http://schemas.microsoft.com/office/drawing/2014/main" id="{40A8584F-8C18-486E-AFB7-2C10355736B8}"/>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74" name="Oval 1">
          <a:extLst>
            <a:ext uri="{FF2B5EF4-FFF2-40B4-BE49-F238E27FC236}">
              <a16:creationId xmlns:a16="http://schemas.microsoft.com/office/drawing/2014/main" id="{793853DA-5466-4501-91A6-C9177D14A0C1}"/>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42" name="Oval 1">
          <a:extLst>
            <a:ext uri="{FF2B5EF4-FFF2-40B4-BE49-F238E27FC236}">
              <a16:creationId xmlns:a16="http://schemas.microsoft.com/office/drawing/2014/main" id="{F8EA8668-014A-44D6-958D-C5D8256AFE52}"/>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20" name="Oval 1">
          <a:extLst>
            <a:ext uri="{FF2B5EF4-FFF2-40B4-BE49-F238E27FC236}">
              <a16:creationId xmlns:a16="http://schemas.microsoft.com/office/drawing/2014/main" id="{851030F2-E2DE-4814-AAD7-AA3EA5DEFD6F}"/>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49" name="Oval 1">
          <a:extLst>
            <a:ext uri="{FF2B5EF4-FFF2-40B4-BE49-F238E27FC236}">
              <a16:creationId xmlns:a16="http://schemas.microsoft.com/office/drawing/2014/main" id="{EB7EF226-9F71-4DD6-9CAE-8535B9F408BD}"/>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31" name="Oval 1">
          <a:extLst>
            <a:ext uri="{FF2B5EF4-FFF2-40B4-BE49-F238E27FC236}">
              <a16:creationId xmlns:a16="http://schemas.microsoft.com/office/drawing/2014/main" id="{607B2C15-9E96-43F0-B7BB-F5C50D489FF0}"/>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21" name="Oval 1">
          <a:extLst>
            <a:ext uri="{FF2B5EF4-FFF2-40B4-BE49-F238E27FC236}">
              <a16:creationId xmlns:a16="http://schemas.microsoft.com/office/drawing/2014/main" id="{46495021-C22D-4FE9-A422-A679666411E0}"/>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40" name="Oval 1">
          <a:extLst>
            <a:ext uri="{FF2B5EF4-FFF2-40B4-BE49-F238E27FC236}">
              <a16:creationId xmlns:a16="http://schemas.microsoft.com/office/drawing/2014/main" id="{864FBA3B-8B15-46ED-A7F6-820CFB287491}"/>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04" name="Oval 1">
          <a:extLst>
            <a:ext uri="{FF2B5EF4-FFF2-40B4-BE49-F238E27FC236}">
              <a16:creationId xmlns:a16="http://schemas.microsoft.com/office/drawing/2014/main" id="{D40042B7-4C73-482C-BD1E-47189AACF95D}"/>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93" name="Oval 1">
          <a:extLst>
            <a:ext uri="{FF2B5EF4-FFF2-40B4-BE49-F238E27FC236}">
              <a16:creationId xmlns:a16="http://schemas.microsoft.com/office/drawing/2014/main" id="{EBE98272-7296-4590-86C4-3187146FC400}"/>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22" name="Oval 1">
          <a:extLst>
            <a:ext uri="{FF2B5EF4-FFF2-40B4-BE49-F238E27FC236}">
              <a16:creationId xmlns:a16="http://schemas.microsoft.com/office/drawing/2014/main" id="{1E94CF7B-DFF0-4708-9080-2456C4F3A9C3}"/>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58" name="Oval 1">
          <a:extLst>
            <a:ext uri="{FF2B5EF4-FFF2-40B4-BE49-F238E27FC236}">
              <a16:creationId xmlns:a16="http://schemas.microsoft.com/office/drawing/2014/main" id="{D47B9E64-2A53-4478-8E9D-847A97B81D07}"/>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66" name="Oval 1">
          <a:extLst>
            <a:ext uri="{FF2B5EF4-FFF2-40B4-BE49-F238E27FC236}">
              <a16:creationId xmlns:a16="http://schemas.microsoft.com/office/drawing/2014/main" id="{082433B9-669C-4A7B-9AE5-1A0DABA8F039}"/>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27" name="Oval 1">
          <a:extLst>
            <a:ext uri="{FF2B5EF4-FFF2-40B4-BE49-F238E27FC236}">
              <a16:creationId xmlns:a16="http://schemas.microsoft.com/office/drawing/2014/main" id="{89C03277-1BFB-487B-BED2-E99655713B92}"/>
            </a:ext>
            <a:ext uri="{147F2762-F138-4A5C-976F-8EAC2B608ADB}">
              <a16:predDERef xmlns:a16="http://schemas.microsoft.com/office/drawing/2014/main" pred="{1C89BDE7-B110-4FA8-A947-32007F355409}"/>
            </a:ext>
          </a:extLst>
        </xdr:cNvPr>
        <xdr:cNvSpPr>
          <a:spLocks noChangeArrowheads="1"/>
        </xdr:cNvSpPr>
      </xdr:nvSpPr>
      <xdr:spPr bwMode="auto">
        <a:xfrm>
          <a:off x="6772275"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426" name="Oval 1">
          <a:extLst>
            <a:ext uri="{FF2B5EF4-FFF2-40B4-BE49-F238E27FC236}">
              <a16:creationId xmlns:a16="http://schemas.microsoft.com/office/drawing/2014/main" id="{01E919F6-4F07-4CED-B92D-D31145315488}"/>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406" name="Oval 1">
          <a:extLst>
            <a:ext uri="{FF2B5EF4-FFF2-40B4-BE49-F238E27FC236}">
              <a16:creationId xmlns:a16="http://schemas.microsoft.com/office/drawing/2014/main" id="{6D569119-2F22-4B63-BD12-4A2BDD709BBA}"/>
            </a:ext>
            <a:ext uri="{147F2762-F138-4A5C-976F-8EAC2B608ADB}">
              <a16:predDERef xmlns:a16="http://schemas.microsoft.com/office/drawing/2014/main" pred="{1C89BDE7-B110-4FA8-A947-32007F355409}"/>
            </a:ext>
          </a:extLst>
        </xdr:cNvPr>
        <xdr:cNvSpPr>
          <a:spLocks noChangeArrowheads="1"/>
        </xdr:cNvSpPr>
      </xdr:nvSpPr>
      <xdr:spPr bwMode="auto">
        <a:xfrm>
          <a:off x="6686550"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17" name="Oval 1">
          <a:extLst>
            <a:ext uri="{FF2B5EF4-FFF2-40B4-BE49-F238E27FC236}">
              <a16:creationId xmlns:a16="http://schemas.microsoft.com/office/drawing/2014/main" id="{94FADA46-757E-4BED-BDB0-F13942A4A7C3}"/>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47" name="Oval 1">
          <a:extLst>
            <a:ext uri="{FF2B5EF4-FFF2-40B4-BE49-F238E27FC236}">
              <a16:creationId xmlns:a16="http://schemas.microsoft.com/office/drawing/2014/main" id="{EEC22131-1CCF-4179-B65F-39F4051DD12C}"/>
            </a:ext>
            <a:ext uri="{147F2762-F138-4A5C-976F-8EAC2B608ADB}">
              <a16:predDERef xmlns:a16="http://schemas.microsoft.com/office/drawing/2014/main" pred="{1C89BDE7-B110-4FA8-A947-32007F355409}"/>
            </a:ext>
          </a:extLst>
        </xdr:cNvPr>
        <xdr:cNvSpPr>
          <a:spLocks noChangeArrowheads="1"/>
        </xdr:cNvSpPr>
      </xdr:nvSpPr>
      <xdr:spPr bwMode="auto">
        <a:xfrm>
          <a:off x="6772275"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99" name="Oval 1">
          <a:extLst>
            <a:ext uri="{FF2B5EF4-FFF2-40B4-BE49-F238E27FC236}">
              <a16:creationId xmlns:a16="http://schemas.microsoft.com/office/drawing/2014/main" id="{92D8E1B9-7DD1-4276-AD78-E1E3B4F6EA58}"/>
            </a:ext>
            <a:ext uri="{147F2762-F138-4A5C-976F-8EAC2B608ADB}">
              <a16:predDERef xmlns:a16="http://schemas.microsoft.com/office/drawing/2014/main" pred="{1C89BDE7-B110-4FA8-A947-32007F3554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 name="Oval 1">
          <a:extLst>
            <a:ext uri="{FF2B5EF4-FFF2-40B4-BE49-F238E27FC236}">
              <a16:creationId xmlns:a16="http://schemas.microsoft.com/office/drawing/2014/main" id="{7C2DF646-513D-4680-948B-EC30999D0330}"/>
            </a:ext>
            <a:ext uri="{147F2762-F138-4A5C-976F-8EAC2B608ADB}">
              <a16:predDERef xmlns:a16="http://schemas.microsoft.com/office/drawing/2014/main" pred="{92D8E1B9-7DD1-4276-AD78-E1E3B4F6EA58}"/>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 name="Oval 1">
          <a:extLst>
            <a:ext uri="{FF2B5EF4-FFF2-40B4-BE49-F238E27FC236}">
              <a16:creationId xmlns:a16="http://schemas.microsoft.com/office/drawing/2014/main" id="{AE03C752-4B11-4F32-9C26-0FC31814FB2C}"/>
            </a:ext>
            <a:ext uri="{147F2762-F138-4A5C-976F-8EAC2B608ADB}">
              <a16:predDERef xmlns:a16="http://schemas.microsoft.com/office/drawing/2014/main" pred="{7C2DF646-513D-4680-948B-EC30999D0330}"/>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7" name="Oval 1">
          <a:extLst>
            <a:ext uri="{FF2B5EF4-FFF2-40B4-BE49-F238E27FC236}">
              <a16:creationId xmlns:a16="http://schemas.microsoft.com/office/drawing/2014/main" id="{4D3020E5-C06A-48C9-A305-D7A716FF5506}"/>
            </a:ext>
            <a:ext uri="{147F2762-F138-4A5C-976F-8EAC2B608ADB}">
              <a16:predDERef xmlns:a16="http://schemas.microsoft.com/office/drawing/2014/main" pred="{AE03C752-4B11-4F32-9C26-0FC31814FB2C}"/>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8" name="Oval 1">
          <a:extLst>
            <a:ext uri="{FF2B5EF4-FFF2-40B4-BE49-F238E27FC236}">
              <a16:creationId xmlns:a16="http://schemas.microsoft.com/office/drawing/2014/main" id="{414310FD-1906-48D2-B3A0-B4D3993F6283}"/>
            </a:ext>
            <a:ext uri="{147F2762-F138-4A5C-976F-8EAC2B608ADB}">
              <a16:predDERef xmlns:a16="http://schemas.microsoft.com/office/drawing/2014/main" pred="{4D3020E5-C06A-48C9-A305-D7A716FF5506}"/>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9" name="Oval 1">
          <a:extLst>
            <a:ext uri="{FF2B5EF4-FFF2-40B4-BE49-F238E27FC236}">
              <a16:creationId xmlns:a16="http://schemas.microsoft.com/office/drawing/2014/main" id="{2FBC1B56-2F98-4851-9CBA-6F83668E87A2}"/>
            </a:ext>
            <a:ext uri="{147F2762-F138-4A5C-976F-8EAC2B608ADB}">
              <a16:predDERef xmlns:a16="http://schemas.microsoft.com/office/drawing/2014/main" pred="{414310FD-1906-48D2-B3A0-B4D3993F6283}"/>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0" name="Oval 1">
          <a:extLst>
            <a:ext uri="{FF2B5EF4-FFF2-40B4-BE49-F238E27FC236}">
              <a16:creationId xmlns:a16="http://schemas.microsoft.com/office/drawing/2014/main" id="{520BECF9-A8EC-4AB1-862E-B2161FF7AD52}"/>
            </a:ext>
            <a:ext uri="{147F2762-F138-4A5C-976F-8EAC2B608ADB}">
              <a16:predDERef xmlns:a16="http://schemas.microsoft.com/office/drawing/2014/main" pred="{2FBC1B56-2F98-4851-9CBA-6F83668E87A2}"/>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1" name="Oval 1">
          <a:extLst>
            <a:ext uri="{FF2B5EF4-FFF2-40B4-BE49-F238E27FC236}">
              <a16:creationId xmlns:a16="http://schemas.microsoft.com/office/drawing/2014/main" id="{56A2A6E4-AFA1-4283-88D7-902F204B5FA7}"/>
            </a:ext>
            <a:ext uri="{147F2762-F138-4A5C-976F-8EAC2B608ADB}">
              <a16:predDERef xmlns:a16="http://schemas.microsoft.com/office/drawing/2014/main" pred="{520BECF9-A8EC-4AB1-862E-B2161FF7AD52}"/>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2" name="Oval 1">
          <a:extLst>
            <a:ext uri="{FF2B5EF4-FFF2-40B4-BE49-F238E27FC236}">
              <a16:creationId xmlns:a16="http://schemas.microsoft.com/office/drawing/2014/main" id="{5E7E920E-0C58-44AD-8DC8-08F356AEF8E4}"/>
            </a:ext>
            <a:ext uri="{147F2762-F138-4A5C-976F-8EAC2B608ADB}">
              <a16:predDERef xmlns:a16="http://schemas.microsoft.com/office/drawing/2014/main" pred="{56A2A6E4-AFA1-4283-88D7-902F204B5FA7}"/>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3" name="Oval 1">
          <a:extLst>
            <a:ext uri="{FF2B5EF4-FFF2-40B4-BE49-F238E27FC236}">
              <a16:creationId xmlns:a16="http://schemas.microsoft.com/office/drawing/2014/main" id="{987C085A-FD7C-4255-80A1-C7295B2FEC19}"/>
            </a:ext>
            <a:ext uri="{147F2762-F138-4A5C-976F-8EAC2B608ADB}">
              <a16:predDERef xmlns:a16="http://schemas.microsoft.com/office/drawing/2014/main" pred="{5E7E920E-0C58-44AD-8DC8-08F356AEF8E4}"/>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4" name="Oval 1">
          <a:extLst>
            <a:ext uri="{FF2B5EF4-FFF2-40B4-BE49-F238E27FC236}">
              <a16:creationId xmlns:a16="http://schemas.microsoft.com/office/drawing/2014/main" id="{9E066B2A-B650-4E24-80E7-F42B52623CBF}"/>
            </a:ext>
            <a:ext uri="{147F2762-F138-4A5C-976F-8EAC2B608ADB}">
              <a16:predDERef xmlns:a16="http://schemas.microsoft.com/office/drawing/2014/main" pred="{987C085A-FD7C-4255-80A1-C7295B2FEC19}"/>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5" name="Oval 1">
          <a:extLst>
            <a:ext uri="{FF2B5EF4-FFF2-40B4-BE49-F238E27FC236}">
              <a16:creationId xmlns:a16="http://schemas.microsoft.com/office/drawing/2014/main" id="{7061A87A-01B0-4DF5-A2C8-95179D58B5FE}"/>
            </a:ext>
            <a:ext uri="{147F2762-F138-4A5C-976F-8EAC2B608ADB}">
              <a16:predDERef xmlns:a16="http://schemas.microsoft.com/office/drawing/2014/main" pred="{9E066B2A-B650-4E24-80E7-F42B52623CBF}"/>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6" name="Oval 1">
          <a:extLst>
            <a:ext uri="{FF2B5EF4-FFF2-40B4-BE49-F238E27FC236}">
              <a16:creationId xmlns:a16="http://schemas.microsoft.com/office/drawing/2014/main" id="{D7732ECF-A423-4EDF-B3BC-0FE944786D87}"/>
            </a:ext>
            <a:ext uri="{147F2762-F138-4A5C-976F-8EAC2B608ADB}">
              <a16:predDERef xmlns:a16="http://schemas.microsoft.com/office/drawing/2014/main" pred="{7061A87A-01B0-4DF5-A2C8-95179D58B5FE}"/>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7" name="Oval 1">
          <a:extLst>
            <a:ext uri="{FF2B5EF4-FFF2-40B4-BE49-F238E27FC236}">
              <a16:creationId xmlns:a16="http://schemas.microsoft.com/office/drawing/2014/main" id="{C72BA973-B6D5-4D78-BD8B-A7046A9BF85A}"/>
            </a:ext>
            <a:ext uri="{147F2762-F138-4A5C-976F-8EAC2B608ADB}">
              <a16:predDERef xmlns:a16="http://schemas.microsoft.com/office/drawing/2014/main" pred="{D7732ECF-A423-4EDF-B3BC-0FE944786D87}"/>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8" name="Oval 1">
          <a:extLst>
            <a:ext uri="{FF2B5EF4-FFF2-40B4-BE49-F238E27FC236}">
              <a16:creationId xmlns:a16="http://schemas.microsoft.com/office/drawing/2014/main" id="{6F8CE4A1-ACD5-4BA4-802C-1CC3EB528EDA}"/>
            </a:ext>
            <a:ext uri="{147F2762-F138-4A5C-976F-8EAC2B608ADB}">
              <a16:predDERef xmlns:a16="http://schemas.microsoft.com/office/drawing/2014/main" pred="{C72BA973-B6D5-4D78-BD8B-A7046A9BF85A}"/>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9" name="Oval 1">
          <a:extLst>
            <a:ext uri="{FF2B5EF4-FFF2-40B4-BE49-F238E27FC236}">
              <a16:creationId xmlns:a16="http://schemas.microsoft.com/office/drawing/2014/main" id="{237671D1-A5D7-46B1-9E0F-ED7BF232A41D}"/>
            </a:ext>
            <a:ext uri="{147F2762-F138-4A5C-976F-8EAC2B608ADB}">
              <a16:predDERef xmlns:a16="http://schemas.microsoft.com/office/drawing/2014/main" pred="{6F8CE4A1-ACD5-4BA4-802C-1CC3EB528EDA}"/>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0" name="Oval 1">
          <a:extLst>
            <a:ext uri="{FF2B5EF4-FFF2-40B4-BE49-F238E27FC236}">
              <a16:creationId xmlns:a16="http://schemas.microsoft.com/office/drawing/2014/main" id="{D0FF0EDE-E804-48AF-9DDE-19667CE21FBA}"/>
            </a:ext>
            <a:ext uri="{147F2762-F138-4A5C-976F-8EAC2B608ADB}">
              <a16:predDERef xmlns:a16="http://schemas.microsoft.com/office/drawing/2014/main" pred="{237671D1-A5D7-46B1-9E0F-ED7BF232A41D}"/>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1" name="Oval 1">
          <a:extLst>
            <a:ext uri="{FF2B5EF4-FFF2-40B4-BE49-F238E27FC236}">
              <a16:creationId xmlns:a16="http://schemas.microsoft.com/office/drawing/2014/main" id="{6C29F573-0F16-4A3B-882E-FD7E3BCD82F0}"/>
            </a:ext>
            <a:ext uri="{147F2762-F138-4A5C-976F-8EAC2B608ADB}">
              <a16:predDERef xmlns:a16="http://schemas.microsoft.com/office/drawing/2014/main" pred="{D0FF0EDE-E804-48AF-9DDE-19667CE21FBA}"/>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2" name="Oval 1">
          <a:extLst>
            <a:ext uri="{FF2B5EF4-FFF2-40B4-BE49-F238E27FC236}">
              <a16:creationId xmlns:a16="http://schemas.microsoft.com/office/drawing/2014/main" id="{0E67743B-502B-486F-A2CD-4B88CA84E805}"/>
            </a:ext>
            <a:ext uri="{147F2762-F138-4A5C-976F-8EAC2B608ADB}">
              <a16:predDERef xmlns:a16="http://schemas.microsoft.com/office/drawing/2014/main" pred="{6C29F573-0F16-4A3B-882E-FD7E3BCD82F0}"/>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3" name="Oval 1">
          <a:extLst>
            <a:ext uri="{FF2B5EF4-FFF2-40B4-BE49-F238E27FC236}">
              <a16:creationId xmlns:a16="http://schemas.microsoft.com/office/drawing/2014/main" id="{1AAF33D7-95C3-4619-BEFA-C6C991DBE72A}"/>
            </a:ext>
            <a:ext uri="{147F2762-F138-4A5C-976F-8EAC2B608ADB}">
              <a16:predDERef xmlns:a16="http://schemas.microsoft.com/office/drawing/2014/main" pred="{0E67743B-502B-486F-A2CD-4B88CA84E805}"/>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4" name="Oval 1">
          <a:extLst>
            <a:ext uri="{FF2B5EF4-FFF2-40B4-BE49-F238E27FC236}">
              <a16:creationId xmlns:a16="http://schemas.microsoft.com/office/drawing/2014/main" id="{49C6770F-0C26-414F-A696-F7369CC660BA}"/>
            </a:ext>
            <a:ext uri="{147F2762-F138-4A5C-976F-8EAC2B608ADB}">
              <a16:predDERef xmlns:a16="http://schemas.microsoft.com/office/drawing/2014/main" pred="{1AAF33D7-95C3-4619-BEFA-C6C991DBE72A}"/>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5" name="Oval 1">
          <a:extLst>
            <a:ext uri="{FF2B5EF4-FFF2-40B4-BE49-F238E27FC236}">
              <a16:creationId xmlns:a16="http://schemas.microsoft.com/office/drawing/2014/main" id="{8101CF54-B169-4A31-90ED-2D49C576D009}"/>
            </a:ext>
            <a:ext uri="{147F2762-F138-4A5C-976F-8EAC2B608ADB}">
              <a16:predDERef xmlns:a16="http://schemas.microsoft.com/office/drawing/2014/main" pred="{49C6770F-0C26-414F-A696-F7369CC660BA}"/>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6" name="Oval 1">
          <a:extLst>
            <a:ext uri="{FF2B5EF4-FFF2-40B4-BE49-F238E27FC236}">
              <a16:creationId xmlns:a16="http://schemas.microsoft.com/office/drawing/2014/main" id="{54B158E0-9F93-4A31-A7B1-727F2DFC4A61}"/>
            </a:ext>
            <a:ext uri="{147F2762-F138-4A5C-976F-8EAC2B608ADB}">
              <a16:predDERef xmlns:a16="http://schemas.microsoft.com/office/drawing/2014/main" pred="{8101CF54-B169-4A31-90ED-2D49C576D009}"/>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7" name="Oval 1">
          <a:extLst>
            <a:ext uri="{FF2B5EF4-FFF2-40B4-BE49-F238E27FC236}">
              <a16:creationId xmlns:a16="http://schemas.microsoft.com/office/drawing/2014/main" id="{9129B5B8-50F2-428F-92B3-CF2450072546}"/>
            </a:ext>
            <a:ext uri="{147F2762-F138-4A5C-976F-8EAC2B608ADB}">
              <a16:predDERef xmlns:a16="http://schemas.microsoft.com/office/drawing/2014/main" pred="{54B158E0-9F93-4A31-A7B1-727F2DFC4A61}"/>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28" name="Oval 1">
          <a:extLst>
            <a:ext uri="{FF2B5EF4-FFF2-40B4-BE49-F238E27FC236}">
              <a16:creationId xmlns:a16="http://schemas.microsoft.com/office/drawing/2014/main" id="{35CE23E9-9711-44C2-AFEA-D55840833296}"/>
            </a:ext>
            <a:ext uri="{147F2762-F138-4A5C-976F-8EAC2B608ADB}">
              <a16:predDERef xmlns:a16="http://schemas.microsoft.com/office/drawing/2014/main" pred="{9129B5B8-50F2-428F-92B3-CF2450072546}"/>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9" name="Oval 1">
          <a:extLst>
            <a:ext uri="{FF2B5EF4-FFF2-40B4-BE49-F238E27FC236}">
              <a16:creationId xmlns:a16="http://schemas.microsoft.com/office/drawing/2014/main" id="{C3696BE4-2356-482E-8616-7B679BB7A1E1}"/>
            </a:ext>
            <a:ext uri="{147F2762-F138-4A5C-976F-8EAC2B608ADB}">
              <a16:predDERef xmlns:a16="http://schemas.microsoft.com/office/drawing/2014/main" pred="{35CE23E9-9711-44C2-AFEA-D55840833296}"/>
            </a:ext>
          </a:extLst>
        </xdr:cNvPr>
        <xdr:cNvSpPr>
          <a:spLocks noChangeArrowheads="1"/>
        </xdr:cNvSpPr>
      </xdr:nvSpPr>
      <xdr:spPr bwMode="auto">
        <a:xfrm>
          <a:off x="74961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30" name="Oval 1">
          <a:extLst>
            <a:ext uri="{FF2B5EF4-FFF2-40B4-BE49-F238E27FC236}">
              <a16:creationId xmlns:a16="http://schemas.microsoft.com/office/drawing/2014/main" id="{9E5DC112-DEA9-4640-AACD-B8C3DA071C7F}"/>
            </a:ext>
            <a:ext uri="{147F2762-F138-4A5C-976F-8EAC2B608ADB}">
              <a16:predDERef xmlns:a16="http://schemas.microsoft.com/office/drawing/2014/main" pred="{C3696BE4-2356-482E-8616-7B679BB7A1E1}"/>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31" name="Oval 1">
          <a:extLst>
            <a:ext uri="{FF2B5EF4-FFF2-40B4-BE49-F238E27FC236}">
              <a16:creationId xmlns:a16="http://schemas.microsoft.com/office/drawing/2014/main" id="{1348D3BB-A061-41DC-8B89-A39EA924A131}"/>
            </a:ext>
            <a:ext uri="{147F2762-F138-4A5C-976F-8EAC2B608ADB}">
              <a16:predDERef xmlns:a16="http://schemas.microsoft.com/office/drawing/2014/main" pred="{9E5DC112-DEA9-4640-AACD-B8C3DA071C7F}"/>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32" name="Oval 1">
          <a:extLst>
            <a:ext uri="{FF2B5EF4-FFF2-40B4-BE49-F238E27FC236}">
              <a16:creationId xmlns:a16="http://schemas.microsoft.com/office/drawing/2014/main" id="{4EA2DAAF-D42F-4DE9-925F-6D6EB8680B67}"/>
            </a:ext>
            <a:ext uri="{147F2762-F138-4A5C-976F-8EAC2B608ADB}">
              <a16:predDERef xmlns:a16="http://schemas.microsoft.com/office/drawing/2014/main" pred="{1348D3BB-A061-41DC-8B89-A39EA924A131}"/>
            </a:ext>
          </a:extLst>
        </xdr:cNvPr>
        <xdr:cNvSpPr>
          <a:spLocks noChangeArrowheads="1"/>
        </xdr:cNvSpPr>
      </xdr:nvSpPr>
      <xdr:spPr bwMode="auto">
        <a:xfrm>
          <a:off x="74961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33" name="Oval 1">
          <a:extLst>
            <a:ext uri="{FF2B5EF4-FFF2-40B4-BE49-F238E27FC236}">
              <a16:creationId xmlns:a16="http://schemas.microsoft.com/office/drawing/2014/main" id="{F8DB0B1C-CD90-438D-9FD2-CF556719A8D2}"/>
            </a:ext>
            <a:ext uri="{147F2762-F138-4A5C-976F-8EAC2B608ADB}">
              <a16:predDERef xmlns:a16="http://schemas.microsoft.com/office/drawing/2014/main" pred="{4EA2DAAF-D42F-4DE9-925F-6D6EB8680B67}"/>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34" name="Oval 1">
          <a:extLst>
            <a:ext uri="{FF2B5EF4-FFF2-40B4-BE49-F238E27FC236}">
              <a16:creationId xmlns:a16="http://schemas.microsoft.com/office/drawing/2014/main" id="{4D4F911C-8366-4325-8497-4BDF209936D3}"/>
            </a:ext>
            <a:ext uri="{147F2762-F138-4A5C-976F-8EAC2B608ADB}">
              <a16:predDERef xmlns:a16="http://schemas.microsoft.com/office/drawing/2014/main" pred="{F8DB0B1C-CD90-438D-9FD2-CF556719A8D2}"/>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35" name="Oval 1">
          <a:extLst>
            <a:ext uri="{FF2B5EF4-FFF2-40B4-BE49-F238E27FC236}">
              <a16:creationId xmlns:a16="http://schemas.microsoft.com/office/drawing/2014/main" id="{821E0FB7-C748-4F18-B221-B12FDAE00F30}"/>
            </a:ext>
            <a:ext uri="{147F2762-F138-4A5C-976F-8EAC2B608ADB}">
              <a16:predDERef xmlns:a16="http://schemas.microsoft.com/office/drawing/2014/main" pred="{4D4F911C-8366-4325-8497-4BDF209936D3}"/>
            </a:ext>
          </a:extLst>
        </xdr:cNvPr>
        <xdr:cNvSpPr>
          <a:spLocks noChangeArrowheads="1"/>
        </xdr:cNvSpPr>
      </xdr:nvSpPr>
      <xdr:spPr bwMode="auto">
        <a:xfrm>
          <a:off x="74961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36" name="Oval 1">
          <a:extLst>
            <a:ext uri="{FF2B5EF4-FFF2-40B4-BE49-F238E27FC236}">
              <a16:creationId xmlns:a16="http://schemas.microsoft.com/office/drawing/2014/main" id="{2FF4FD2E-62AC-4439-A526-626258F105CA}"/>
            </a:ext>
            <a:ext uri="{147F2762-F138-4A5C-976F-8EAC2B608ADB}">
              <a16:predDERef xmlns:a16="http://schemas.microsoft.com/office/drawing/2014/main" pred="{821E0FB7-C748-4F18-B221-B12FDAE00F30}"/>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37" name="Oval 1">
          <a:extLst>
            <a:ext uri="{FF2B5EF4-FFF2-40B4-BE49-F238E27FC236}">
              <a16:creationId xmlns:a16="http://schemas.microsoft.com/office/drawing/2014/main" id="{C218605F-53CE-436A-9BF1-20D6A174BD95}"/>
            </a:ext>
            <a:ext uri="{147F2762-F138-4A5C-976F-8EAC2B608ADB}">
              <a16:predDERef xmlns:a16="http://schemas.microsoft.com/office/drawing/2014/main" pred="{2FF4FD2E-62AC-4439-A526-626258F105CA}"/>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38" name="Oval 1">
          <a:extLst>
            <a:ext uri="{FF2B5EF4-FFF2-40B4-BE49-F238E27FC236}">
              <a16:creationId xmlns:a16="http://schemas.microsoft.com/office/drawing/2014/main" id="{BB4BA3AE-DD5D-455A-A40E-3718B7195A1F}"/>
            </a:ext>
            <a:ext uri="{147F2762-F138-4A5C-976F-8EAC2B608ADB}">
              <a16:predDERef xmlns:a16="http://schemas.microsoft.com/office/drawing/2014/main" pred="{C218605F-53CE-436A-9BF1-20D6A174BD95}"/>
            </a:ext>
          </a:extLst>
        </xdr:cNvPr>
        <xdr:cNvSpPr>
          <a:spLocks noChangeArrowheads="1"/>
        </xdr:cNvSpPr>
      </xdr:nvSpPr>
      <xdr:spPr bwMode="auto">
        <a:xfrm>
          <a:off x="74961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39" name="Oval 1">
          <a:extLst>
            <a:ext uri="{FF2B5EF4-FFF2-40B4-BE49-F238E27FC236}">
              <a16:creationId xmlns:a16="http://schemas.microsoft.com/office/drawing/2014/main" id="{61B6C937-F15B-4054-846C-74E53FF1E5C7}"/>
            </a:ext>
            <a:ext uri="{147F2762-F138-4A5C-976F-8EAC2B608ADB}">
              <a16:predDERef xmlns:a16="http://schemas.microsoft.com/office/drawing/2014/main" pred="{BB4BA3AE-DD5D-455A-A40E-3718B7195A1F}"/>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40" name="Oval 1">
          <a:extLst>
            <a:ext uri="{FF2B5EF4-FFF2-40B4-BE49-F238E27FC236}">
              <a16:creationId xmlns:a16="http://schemas.microsoft.com/office/drawing/2014/main" id="{B5B1BFEB-F97A-4B0B-9DA8-2E21F69114E5}"/>
            </a:ext>
            <a:ext uri="{147F2762-F138-4A5C-976F-8EAC2B608ADB}">
              <a16:predDERef xmlns:a16="http://schemas.microsoft.com/office/drawing/2014/main" pred="{61B6C937-F15B-4054-846C-74E53FF1E5C7}"/>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41" name="Oval 1">
          <a:extLst>
            <a:ext uri="{FF2B5EF4-FFF2-40B4-BE49-F238E27FC236}">
              <a16:creationId xmlns:a16="http://schemas.microsoft.com/office/drawing/2014/main" id="{DD3F2AC3-2A47-4618-80B5-D63217FA2903}"/>
            </a:ext>
            <a:ext uri="{147F2762-F138-4A5C-976F-8EAC2B608ADB}">
              <a16:predDERef xmlns:a16="http://schemas.microsoft.com/office/drawing/2014/main" pred="{B5B1BFEB-F97A-4B0B-9DA8-2E21F69114E5}"/>
            </a:ext>
          </a:extLst>
        </xdr:cNvPr>
        <xdr:cNvSpPr>
          <a:spLocks noChangeArrowheads="1"/>
        </xdr:cNvSpPr>
      </xdr:nvSpPr>
      <xdr:spPr bwMode="auto">
        <a:xfrm>
          <a:off x="74961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42" name="Oval 1">
          <a:extLst>
            <a:ext uri="{FF2B5EF4-FFF2-40B4-BE49-F238E27FC236}">
              <a16:creationId xmlns:a16="http://schemas.microsoft.com/office/drawing/2014/main" id="{446D9478-E21C-4C95-9444-F8B9E90568F1}"/>
            </a:ext>
            <a:ext uri="{147F2762-F138-4A5C-976F-8EAC2B608ADB}">
              <a16:predDERef xmlns:a16="http://schemas.microsoft.com/office/drawing/2014/main" pred="{DD3F2AC3-2A47-4618-80B5-D63217FA2903}"/>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43" name="Oval 1">
          <a:extLst>
            <a:ext uri="{FF2B5EF4-FFF2-40B4-BE49-F238E27FC236}">
              <a16:creationId xmlns:a16="http://schemas.microsoft.com/office/drawing/2014/main" id="{F99A0EE1-4F46-4210-8333-37AD63F37850}"/>
            </a:ext>
            <a:ext uri="{147F2762-F138-4A5C-976F-8EAC2B608ADB}">
              <a16:predDERef xmlns:a16="http://schemas.microsoft.com/office/drawing/2014/main" pred="{446D9478-E21C-4C95-9444-F8B9E90568F1}"/>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50" name="Oval 1">
          <a:extLst>
            <a:ext uri="{FF2B5EF4-FFF2-40B4-BE49-F238E27FC236}">
              <a16:creationId xmlns:a16="http://schemas.microsoft.com/office/drawing/2014/main" id="{E4FC7E8B-1678-45DE-AF0B-90043E817CE4}"/>
            </a:ext>
            <a:ext uri="{147F2762-F138-4A5C-976F-8EAC2B608ADB}">
              <a16:predDERef xmlns:a16="http://schemas.microsoft.com/office/drawing/2014/main" pred="{F99A0EE1-4F46-4210-8333-37AD63F37850}"/>
            </a:ext>
          </a:extLst>
        </xdr:cNvPr>
        <xdr:cNvSpPr>
          <a:spLocks noChangeArrowheads="1"/>
        </xdr:cNvSpPr>
      </xdr:nvSpPr>
      <xdr:spPr bwMode="auto">
        <a:xfrm>
          <a:off x="74961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1" name="Oval 1">
          <a:extLst>
            <a:ext uri="{FF2B5EF4-FFF2-40B4-BE49-F238E27FC236}">
              <a16:creationId xmlns:a16="http://schemas.microsoft.com/office/drawing/2014/main" id="{DB27A08B-2CD2-4A98-8E15-E3D9A10ED61F}"/>
            </a:ext>
            <a:ext uri="{147F2762-F138-4A5C-976F-8EAC2B608ADB}">
              <a16:predDERef xmlns:a16="http://schemas.microsoft.com/office/drawing/2014/main" pred="{E4FC7E8B-1678-45DE-AF0B-90043E817CE4}"/>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2" name="Oval 1">
          <a:extLst>
            <a:ext uri="{FF2B5EF4-FFF2-40B4-BE49-F238E27FC236}">
              <a16:creationId xmlns:a16="http://schemas.microsoft.com/office/drawing/2014/main" id="{063D85F0-5459-47FB-B89E-19D33E5E7149}"/>
            </a:ext>
            <a:ext uri="{147F2762-F138-4A5C-976F-8EAC2B608ADB}">
              <a16:predDERef xmlns:a16="http://schemas.microsoft.com/office/drawing/2014/main" pred="{DB27A08B-2CD2-4A98-8E15-E3D9A10ED61F}"/>
            </a:ext>
          </a:extLst>
        </xdr:cNvPr>
        <xdr:cNvSpPr>
          <a:spLocks noChangeArrowheads="1"/>
        </xdr:cNvSpPr>
      </xdr:nvSpPr>
      <xdr:spPr bwMode="auto">
        <a:xfrm>
          <a:off x="7581900" y="62388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53" name="Oval 1">
          <a:extLst>
            <a:ext uri="{FF2B5EF4-FFF2-40B4-BE49-F238E27FC236}">
              <a16:creationId xmlns:a16="http://schemas.microsoft.com/office/drawing/2014/main" id="{7D1C4B53-D19A-4F06-8939-5C210AA3BCC6}"/>
            </a:ext>
            <a:ext uri="{147F2762-F138-4A5C-976F-8EAC2B608ADB}">
              <a16:predDERef xmlns:a16="http://schemas.microsoft.com/office/drawing/2014/main" pred="{063D85F0-5459-47FB-B89E-19D33E5E7149}"/>
            </a:ext>
          </a:extLst>
        </xdr:cNvPr>
        <xdr:cNvSpPr>
          <a:spLocks noChangeArrowheads="1"/>
        </xdr:cNvSpPr>
      </xdr:nvSpPr>
      <xdr:spPr bwMode="auto">
        <a:xfrm>
          <a:off x="7496175" y="64389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54" name="Oval 1">
          <a:extLst>
            <a:ext uri="{FF2B5EF4-FFF2-40B4-BE49-F238E27FC236}">
              <a16:creationId xmlns:a16="http://schemas.microsoft.com/office/drawing/2014/main" id="{A2BFF081-A59E-41F5-9B6C-9C3302E6D9D7}"/>
            </a:ext>
            <a:ext uri="{147F2762-F138-4A5C-976F-8EAC2B608ADB}">
              <a16:predDERef xmlns:a16="http://schemas.microsoft.com/office/drawing/2014/main" pred="{7D1C4B53-D19A-4F06-8939-5C210AA3BCC6}"/>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55" name="Oval 1">
          <a:extLst>
            <a:ext uri="{FF2B5EF4-FFF2-40B4-BE49-F238E27FC236}">
              <a16:creationId xmlns:a16="http://schemas.microsoft.com/office/drawing/2014/main" id="{7BDC17DA-B16C-4E96-AC24-0FCF0766EE64}"/>
            </a:ext>
            <a:ext uri="{147F2762-F138-4A5C-976F-8EAC2B608ADB}">
              <a16:predDERef xmlns:a16="http://schemas.microsoft.com/office/drawing/2014/main" pred="{A2BFF081-A59E-41F5-9B6C-9C3302E6D9D7}"/>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59" name="Oval 1">
          <a:extLst>
            <a:ext uri="{FF2B5EF4-FFF2-40B4-BE49-F238E27FC236}">
              <a16:creationId xmlns:a16="http://schemas.microsoft.com/office/drawing/2014/main" id="{D27A68AC-4B99-4A4B-92F3-AD3C5B2B1F54}"/>
            </a:ext>
            <a:ext uri="{147F2762-F138-4A5C-976F-8EAC2B608ADB}">
              <a16:predDERef xmlns:a16="http://schemas.microsoft.com/office/drawing/2014/main" pred="{7BDC17DA-B16C-4E96-AC24-0FCF0766EE64}"/>
            </a:ext>
          </a:extLst>
        </xdr:cNvPr>
        <xdr:cNvSpPr>
          <a:spLocks noChangeArrowheads="1"/>
        </xdr:cNvSpPr>
      </xdr:nvSpPr>
      <xdr:spPr bwMode="auto">
        <a:xfrm>
          <a:off x="7496175" y="64389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60" name="Oval 1">
          <a:extLst>
            <a:ext uri="{FF2B5EF4-FFF2-40B4-BE49-F238E27FC236}">
              <a16:creationId xmlns:a16="http://schemas.microsoft.com/office/drawing/2014/main" id="{D924EAAA-1E5A-476F-97F1-3E52289832AF}"/>
            </a:ext>
            <a:ext uri="{147F2762-F138-4A5C-976F-8EAC2B608ADB}">
              <a16:predDERef xmlns:a16="http://schemas.microsoft.com/office/drawing/2014/main" pred="{D27A68AC-4B99-4A4B-92F3-AD3C5B2B1F54}"/>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61" name="Oval 1">
          <a:extLst>
            <a:ext uri="{FF2B5EF4-FFF2-40B4-BE49-F238E27FC236}">
              <a16:creationId xmlns:a16="http://schemas.microsoft.com/office/drawing/2014/main" id="{30B020A8-BEA6-4A58-90C0-E284CEC4F40D}"/>
            </a:ext>
            <a:ext uri="{147F2762-F138-4A5C-976F-8EAC2B608ADB}">
              <a16:predDERef xmlns:a16="http://schemas.microsoft.com/office/drawing/2014/main" pred="{D924EAAA-1E5A-476F-97F1-3E52289832AF}"/>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62" name="Oval 1">
          <a:extLst>
            <a:ext uri="{FF2B5EF4-FFF2-40B4-BE49-F238E27FC236}">
              <a16:creationId xmlns:a16="http://schemas.microsoft.com/office/drawing/2014/main" id="{AAC68E13-E9D8-4293-9AE6-5B52C0C9F9A1}"/>
            </a:ext>
            <a:ext uri="{147F2762-F138-4A5C-976F-8EAC2B608ADB}">
              <a16:predDERef xmlns:a16="http://schemas.microsoft.com/office/drawing/2014/main" pred="{30B020A8-BEA6-4A58-90C0-E284CEC4F40D}"/>
            </a:ext>
          </a:extLst>
        </xdr:cNvPr>
        <xdr:cNvSpPr>
          <a:spLocks noChangeArrowheads="1"/>
        </xdr:cNvSpPr>
      </xdr:nvSpPr>
      <xdr:spPr bwMode="auto">
        <a:xfrm>
          <a:off x="7496175" y="64389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63" name="Oval 1">
          <a:extLst>
            <a:ext uri="{FF2B5EF4-FFF2-40B4-BE49-F238E27FC236}">
              <a16:creationId xmlns:a16="http://schemas.microsoft.com/office/drawing/2014/main" id="{45527A6A-FDB7-43AA-864D-324C0CDE4431}"/>
            </a:ext>
            <a:ext uri="{147F2762-F138-4A5C-976F-8EAC2B608ADB}">
              <a16:predDERef xmlns:a16="http://schemas.microsoft.com/office/drawing/2014/main" pred="{AAC68E13-E9D8-4293-9AE6-5B52C0C9F9A1}"/>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503" name="Oval 1">
          <a:extLst>
            <a:ext uri="{FF2B5EF4-FFF2-40B4-BE49-F238E27FC236}">
              <a16:creationId xmlns:a16="http://schemas.microsoft.com/office/drawing/2014/main" id="{FA89CC69-574C-46FD-B8CD-A9C89BACC945}"/>
            </a:ext>
            <a:ext uri="{147F2762-F138-4A5C-976F-8EAC2B608ADB}">
              <a16:predDERef xmlns:a16="http://schemas.microsoft.com/office/drawing/2014/main" pred="{45527A6A-FDB7-43AA-864D-324C0CDE4431}"/>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504" name="Oval 1">
          <a:extLst>
            <a:ext uri="{FF2B5EF4-FFF2-40B4-BE49-F238E27FC236}">
              <a16:creationId xmlns:a16="http://schemas.microsoft.com/office/drawing/2014/main" id="{6C9D49C5-35D6-4AC3-9B43-B590F538FDE0}"/>
            </a:ext>
            <a:ext uri="{147F2762-F138-4A5C-976F-8EAC2B608ADB}">
              <a16:predDERef xmlns:a16="http://schemas.microsoft.com/office/drawing/2014/main" pred="{FA89CC69-574C-46FD-B8CD-A9C89BACC945}"/>
            </a:ext>
          </a:extLst>
        </xdr:cNvPr>
        <xdr:cNvSpPr>
          <a:spLocks noChangeArrowheads="1"/>
        </xdr:cNvSpPr>
      </xdr:nvSpPr>
      <xdr:spPr bwMode="auto">
        <a:xfrm>
          <a:off x="7496175" y="64389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505" name="Oval 1">
          <a:extLst>
            <a:ext uri="{FF2B5EF4-FFF2-40B4-BE49-F238E27FC236}">
              <a16:creationId xmlns:a16="http://schemas.microsoft.com/office/drawing/2014/main" id="{28F62F7B-A140-4280-BABD-73643C829B34}"/>
            </a:ext>
            <a:ext uri="{147F2762-F138-4A5C-976F-8EAC2B608ADB}">
              <a16:predDERef xmlns:a16="http://schemas.microsoft.com/office/drawing/2014/main" pred="{6C9D49C5-35D6-4AC3-9B43-B590F538FDE0}"/>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506" name="Oval 1">
          <a:extLst>
            <a:ext uri="{FF2B5EF4-FFF2-40B4-BE49-F238E27FC236}">
              <a16:creationId xmlns:a16="http://schemas.microsoft.com/office/drawing/2014/main" id="{2D854170-13F0-4D48-B164-327E2DBBB3BD}"/>
            </a:ext>
            <a:ext uri="{147F2762-F138-4A5C-976F-8EAC2B608ADB}">
              <a16:predDERef xmlns:a16="http://schemas.microsoft.com/office/drawing/2014/main" pred="{28F62F7B-A140-4280-BABD-73643C829B34}"/>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507" name="Oval 1">
          <a:extLst>
            <a:ext uri="{FF2B5EF4-FFF2-40B4-BE49-F238E27FC236}">
              <a16:creationId xmlns:a16="http://schemas.microsoft.com/office/drawing/2014/main" id="{4F5217FF-6FE9-4DCA-BB56-95206158E023}"/>
            </a:ext>
            <a:ext uri="{147F2762-F138-4A5C-976F-8EAC2B608ADB}">
              <a16:predDERef xmlns:a16="http://schemas.microsoft.com/office/drawing/2014/main" pred="{2D854170-13F0-4D48-B164-327E2DBBB3BD}"/>
            </a:ext>
          </a:extLst>
        </xdr:cNvPr>
        <xdr:cNvSpPr>
          <a:spLocks noChangeArrowheads="1"/>
        </xdr:cNvSpPr>
      </xdr:nvSpPr>
      <xdr:spPr bwMode="auto">
        <a:xfrm>
          <a:off x="7496175" y="64389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508" name="Oval 1">
          <a:extLst>
            <a:ext uri="{FF2B5EF4-FFF2-40B4-BE49-F238E27FC236}">
              <a16:creationId xmlns:a16="http://schemas.microsoft.com/office/drawing/2014/main" id="{25861ED0-DC62-4C98-8681-BFC619C292E9}"/>
            </a:ext>
            <a:ext uri="{147F2762-F138-4A5C-976F-8EAC2B608ADB}">
              <a16:predDERef xmlns:a16="http://schemas.microsoft.com/office/drawing/2014/main" pred="{4F5217FF-6FE9-4DCA-BB56-95206158E023}"/>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509" name="Oval 1">
          <a:extLst>
            <a:ext uri="{FF2B5EF4-FFF2-40B4-BE49-F238E27FC236}">
              <a16:creationId xmlns:a16="http://schemas.microsoft.com/office/drawing/2014/main" id="{94F47574-859D-4626-A7EC-BAEEE6815717}"/>
            </a:ext>
            <a:ext uri="{147F2762-F138-4A5C-976F-8EAC2B608ADB}">
              <a16:predDERef xmlns:a16="http://schemas.microsoft.com/office/drawing/2014/main" pred="{25861ED0-DC62-4C98-8681-BFC619C292E9}"/>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17</xdr:row>
      <xdr:rowOff>238125</xdr:rowOff>
    </xdr:from>
    <xdr:to>
      <xdr:col>5</xdr:col>
      <xdr:colOff>933450</xdr:colOff>
      <xdr:row>17</xdr:row>
      <xdr:rowOff>238125</xdr:rowOff>
    </xdr:to>
    <xdr:sp macro="" textlink="">
      <xdr:nvSpPr>
        <xdr:cNvPr id="510" name="Oval 1">
          <a:extLst>
            <a:ext uri="{FF2B5EF4-FFF2-40B4-BE49-F238E27FC236}">
              <a16:creationId xmlns:a16="http://schemas.microsoft.com/office/drawing/2014/main" id="{16D9FCC5-8695-4F31-BBC2-0CB0C73366FF}"/>
            </a:ext>
            <a:ext uri="{147F2762-F138-4A5C-976F-8EAC2B608ADB}">
              <a16:predDERef xmlns:a16="http://schemas.microsoft.com/office/drawing/2014/main" pred="{94F47574-859D-4626-A7EC-BAEEE6815717}"/>
            </a:ext>
          </a:extLst>
        </xdr:cNvPr>
        <xdr:cNvSpPr>
          <a:spLocks noChangeArrowheads="1"/>
        </xdr:cNvSpPr>
      </xdr:nvSpPr>
      <xdr:spPr bwMode="auto">
        <a:xfrm>
          <a:off x="7496175" y="64389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511" name="Oval 1">
          <a:extLst>
            <a:ext uri="{FF2B5EF4-FFF2-40B4-BE49-F238E27FC236}">
              <a16:creationId xmlns:a16="http://schemas.microsoft.com/office/drawing/2014/main" id="{0D13F60F-FAF5-43A0-9A3D-29D955574F90}"/>
            </a:ext>
            <a:ext uri="{147F2762-F138-4A5C-976F-8EAC2B608ADB}">
              <a16:predDERef xmlns:a16="http://schemas.microsoft.com/office/drawing/2014/main" pred="{16D9FCC5-8695-4F31-BBC2-0CB0C73366FF}"/>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64" name="Oval 1">
          <a:extLst>
            <a:ext uri="{FF2B5EF4-FFF2-40B4-BE49-F238E27FC236}">
              <a16:creationId xmlns:a16="http://schemas.microsoft.com/office/drawing/2014/main" id="{A1BC0C3F-E985-4E4E-8A1C-1F4AD9874B99}"/>
            </a:ext>
            <a:ext uri="{147F2762-F138-4A5C-976F-8EAC2B608ADB}">
              <a16:predDERef xmlns:a16="http://schemas.microsoft.com/office/drawing/2014/main" pred="{0D13F60F-FAF5-43A0-9A3D-29D955574F90}"/>
            </a:ext>
          </a:extLst>
        </xdr:cNvPr>
        <xdr:cNvSpPr>
          <a:spLocks noChangeArrowheads="1"/>
        </xdr:cNvSpPr>
      </xdr:nvSpPr>
      <xdr:spPr bwMode="auto">
        <a:xfrm>
          <a:off x="7581900" y="63341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1" name="Oval 1">
          <a:extLst>
            <a:ext uri="{FF2B5EF4-FFF2-40B4-BE49-F238E27FC236}">
              <a16:creationId xmlns:a16="http://schemas.microsoft.com/office/drawing/2014/main" id="{CC874125-4CF8-4CA4-97A1-2A96BCD3DB4A}"/>
            </a:ext>
            <a:ext uri="{147F2762-F138-4A5C-976F-8EAC2B608ADB}">
              <a16:predDERef xmlns:a16="http://schemas.microsoft.com/office/drawing/2014/main" pred="{A1BC0C3F-E985-4E4E-8A1C-1F4AD9874B99}"/>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2" name="Oval 1">
          <a:extLst>
            <a:ext uri="{FF2B5EF4-FFF2-40B4-BE49-F238E27FC236}">
              <a16:creationId xmlns:a16="http://schemas.microsoft.com/office/drawing/2014/main" id="{288C4947-9FF3-4DF7-AF76-DA8B2ADB517B}"/>
            </a:ext>
            <a:ext uri="{147F2762-F138-4A5C-976F-8EAC2B608ADB}">
              <a16:predDERef xmlns:a16="http://schemas.microsoft.com/office/drawing/2014/main" pred="{CC874125-4CF8-4CA4-97A1-2A96BCD3DB4A}"/>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73" name="Oval 1">
          <a:extLst>
            <a:ext uri="{FF2B5EF4-FFF2-40B4-BE49-F238E27FC236}">
              <a16:creationId xmlns:a16="http://schemas.microsoft.com/office/drawing/2014/main" id="{05806E2F-8C63-4C05-B0BB-FE47A52F7F6C}"/>
            </a:ext>
            <a:ext uri="{147F2762-F138-4A5C-976F-8EAC2B608ADB}">
              <a16:predDERef xmlns:a16="http://schemas.microsoft.com/office/drawing/2014/main" pred="{288C4947-9FF3-4DF7-AF76-DA8B2ADB517B}"/>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4" name="Oval 1">
          <a:extLst>
            <a:ext uri="{FF2B5EF4-FFF2-40B4-BE49-F238E27FC236}">
              <a16:creationId xmlns:a16="http://schemas.microsoft.com/office/drawing/2014/main" id="{FB47D3E1-649B-46D5-A47D-02F5FC485938}"/>
            </a:ext>
            <a:ext uri="{147F2762-F138-4A5C-976F-8EAC2B608ADB}">
              <a16:predDERef xmlns:a16="http://schemas.microsoft.com/office/drawing/2014/main" pred="{05806E2F-8C63-4C05-B0BB-FE47A52F7F6C}"/>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5" name="Oval 1">
          <a:extLst>
            <a:ext uri="{FF2B5EF4-FFF2-40B4-BE49-F238E27FC236}">
              <a16:creationId xmlns:a16="http://schemas.microsoft.com/office/drawing/2014/main" id="{EDC5CA29-B60C-4FDF-98EC-B6307F0BBB9A}"/>
            </a:ext>
            <a:ext uri="{147F2762-F138-4A5C-976F-8EAC2B608ADB}">
              <a16:predDERef xmlns:a16="http://schemas.microsoft.com/office/drawing/2014/main" pred="{FB47D3E1-649B-46D5-A47D-02F5FC485938}"/>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76" name="Oval 1">
          <a:extLst>
            <a:ext uri="{FF2B5EF4-FFF2-40B4-BE49-F238E27FC236}">
              <a16:creationId xmlns:a16="http://schemas.microsoft.com/office/drawing/2014/main" id="{6883B39C-E97D-471B-9304-D2C36E585981}"/>
            </a:ext>
            <a:ext uri="{147F2762-F138-4A5C-976F-8EAC2B608ADB}">
              <a16:predDERef xmlns:a16="http://schemas.microsoft.com/office/drawing/2014/main" pred="{EDC5CA29-B60C-4FDF-98EC-B6307F0BBB9A}"/>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1" name="Oval 1">
          <a:extLst>
            <a:ext uri="{FF2B5EF4-FFF2-40B4-BE49-F238E27FC236}">
              <a16:creationId xmlns:a16="http://schemas.microsoft.com/office/drawing/2014/main" id="{9D45655E-411B-4854-8CB8-757D08400F34}"/>
            </a:ext>
            <a:ext uri="{147F2762-F138-4A5C-976F-8EAC2B608ADB}">
              <a16:predDERef xmlns:a16="http://schemas.microsoft.com/office/drawing/2014/main" pred="{6883B39C-E97D-471B-9304-D2C36E585981}"/>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82" name="Oval 1">
          <a:extLst>
            <a:ext uri="{FF2B5EF4-FFF2-40B4-BE49-F238E27FC236}">
              <a16:creationId xmlns:a16="http://schemas.microsoft.com/office/drawing/2014/main" id="{D45FAB85-7117-46E9-8DF8-79C29C217272}"/>
            </a:ext>
            <a:ext uri="{147F2762-F138-4A5C-976F-8EAC2B608ADB}">
              <a16:predDERef xmlns:a16="http://schemas.microsoft.com/office/drawing/2014/main" pred="{9D45655E-411B-4854-8CB8-757D08400F34}"/>
            </a:ext>
          </a:extLst>
        </xdr:cNvPr>
        <xdr:cNvSpPr>
          <a:spLocks noChangeArrowheads="1"/>
        </xdr:cNvSpPr>
      </xdr:nvSpPr>
      <xdr:spPr bwMode="auto">
        <a:xfrm>
          <a:off x="7496175" y="2124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84" name="Oval 1">
          <a:extLst>
            <a:ext uri="{FF2B5EF4-FFF2-40B4-BE49-F238E27FC236}">
              <a16:creationId xmlns:a16="http://schemas.microsoft.com/office/drawing/2014/main" id="{125D1ADE-70EC-42E0-BE02-BEE0489CA53F}"/>
            </a:ext>
            <a:ext uri="{147F2762-F138-4A5C-976F-8EAC2B608ADB}">
              <a16:predDERef xmlns:a16="http://schemas.microsoft.com/office/drawing/2014/main" pred="{D45FAB85-7117-46E9-8DF8-79C29C217272}"/>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85" name="Oval 1">
          <a:extLst>
            <a:ext uri="{FF2B5EF4-FFF2-40B4-BE49-F238E27FC236}">
              <a16:creationId xmlns:a16="http://schemas.microsoft.com/office/drawing/2014/main" id="{17CA1FA2-53A7-4D10-9D77-4C579847E387}"/>
            </a:ext>
            <a:ext uri="{147F2762-F138-4A5C-976F-8EAC2B608ADB}">
              <a16:predDERef xmlns:a16="http://schemas.microsoft.com/office/drawing/2014/main" pred="{125D1ADE-70EC-42E0-BE02-BEE0489CA53F}"/>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86" name="Oval 1">
          <a:extLst>
            <a:ext uri="{FF2B5EF4-FFF2-40B4-BE49-F238E27FC236}">
              <a16:creationId xmlns:a16="http://schemas.microsoft.com/office/drawing/2014/main" id="{FBA42598-82D2-4A13-BD4D-6B852BCCAFBD}"/>
            </a:ext>
            <a:ext uri="{147F2762-F138-4A5C-976F-8EAC2B608ADB}">
              <a16:predDERef xmlns:a16="http://schemas.microsoft.com/office/drawing/2014/main" pred="{17CA1FA2-53A7-4D10-9D77-4C579847E387}"/>
            </a:ext>
          </a:extLst>
        </xdr:cNvPr>
        <xdr:cNvSpPr>
          <a:spLocks noChangeArrowheads="1"/>
        </xdr:cNvSpPr>
      </xdr:nvSpPr>
      <xdr:spPr bwMode="auto">
        <a:xfrm>
          <a:off x="7581900" y="2019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7" name="Oval 1">
          <a:extLst>
            <a:ext uri="{FF2B5EF4-FFF2-40B4-BE49-F238E27FC236}">
              <a16:creationId xmlns:a16="http://schemas.microsoft.com/office/drawing/2014/main" id="{EB3BF7E8-95F1-434F-9C36-101D076B2DB6}"/>
            </a:ext>
            <a:ext uri="{147F2762-F138-4A5C-976F-8EAC2B608ADB}">
              <a16:predDERef xmlns:a16="http://schemas.microsoft.com/office/drawing/2014/main" pred="{FBA42598-82D2-4A13-BD4D-6B852BCCAFBD}"/>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4</xdr:row>
      <xdr:rowOff>238125</xdr:rowOff>
    </xdr:from>
    <xdr:to>
      <xdr:col>5</xdr:col>
      <xdr:colOff>933450</xdr:colOff>
      <xdr:row>4</xdr:row>
      <xdr:rowOff>238125</xdr:rowOff>
    </xdr:to>
    <xdr:sp macro="" textlink="">
      <xdr:nvSpPr>
        <xdr:cNvPr id="88" name="Oval 1">
          <a:extLst>
            <a:ext uri="{FF2B5EF4-FFF2-40B4-BE49-F238E27FC236}">
              <a16:creationId xmlns:a16="http://schemas.microsoft.com/office/drawing/2014/main" id="{71B42F35-DD83-458F-A197-AE00EBFCD0E3}"/>
            </a:ext>
            <a:ext uri="{147F2762-F138-4A5C-976F-8EAC2B608ADB}">
              <a16:predDERef xmlns:a16="http://schemas.microsoft.com/office/drawing/2014/main" pred="{EB3BF7E8-95F1-434F-9C36-101D076B2DB6}"/>
            </a:ext>
          </a:extLst>
        </xdr:cNvPr>
        <xdr:cNvSpPr>
          <a:spLocks noChangeArrowheads="1"/>
        </xdr:cNvSpPr>
      </xdr:nvSpPr>
      <xdr:spPr bwMode="auto">
        <a:xfrm>
          <a:off x="7496175"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981075</xdr:colOff>
      <xdr:row>4</xdr:row>
      <xdr:rowOff>133350</xdr:rowOff>
    </xdr:to>
    <xdr:sp macro="" textlink="">
      <xdr:nvSpPr>
        <xdr:cNvPr id="89" name="Oval 1">
          <a:extLst>
            <a:ext uri="{FF2B5EF4-FFF2-40B4-BE49-F238E27FC236}">
              <a16:creationId xmlns:a16="http://schemas.microsoft.com/office/drawing/2014/main" id="{11723D85-06DE-4B61-AE93-5FFBD67564F0}"/>
            </a:ext>
            <a:ext uri="{147F2762-F138-4A5C-976F-8EAC2B608ADB}">
              <a16:predDERef xmlns:a16="http://schemas.microsoft.com/office/drawing/2014/main" pred="{71B42F35-DD83-458F-A197-AE00EBFCD0E3}"/>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90" name="Oval 1">
          <a:extLst>
            <a:ext uri="{FF2B5EF4-FFF2-40B4-BE49-F238E27FC236}">
              <a16:creationId xmlns:a16="http://schemas.microsoft.com/office/drawing/2014/main" id="{AB369605-4125-4A0C-BF0F-20ACF04CED4B}"/>
            </a:ext>
            <a:ext uri="{147F2762-F138-4A5C-976F-8EAC2B608ADB}">
              <a16:predDERef xmlns:a16="http://schemas.microsoft.com/office/drawing/2014/main" pred="{11723D85-06DE-4B61-AE93-5FFBD67564F0}"/>
            </a:ext>
          </a:extLst>
        </xdr:cNvPr>
        <xdr:cNvSpPr>
          <a:spLocks noChangeArrowheads="1"/>
        </xdr:cNvSpPr>
      </xdr:nvSpPr>
      <xdr:spPr bwMode="auto">
        <a:xfrm>
          <a:off x="7581900" y="2019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981075</xdr:colOff>
      <xdr:row>4</xdr:row>
      <xdr:rowOff>133350</xdr:rowOff>
    </xdr:to>
    <xdr:sp macro="" textlink="">
      <xdr:nvSpPr>
        <xdr:cNvPr id="91" name="Oval 1">
          <a:extLst>
            <a:ext uri="{FF2B5EF4-FFF2-40B4-BE49-F238E27FC236}">
              <a16:creationId xmlns:a16="http://schemas.microsoft.com/office/drawing/2014/main" id="{F086751B-8522-4C2E-B6F8-08D3E6AC6D2D}"/>
            </a:ext>
            <a:ext uri="{147F2762-F138-4A5C-976F-8EAC2B608ADB}">
              <a16:predDERef xmlns:a16="http://schemas.microsoft.com/office/drawing/2014/main" pred="{AB369605-4125-4A0C-BF0F-20ACF04CED4B}"/>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92" name="Oval 1">
          <a:extLst>
            <a:ext uri="{FF2B5EF4-FFF2-40B4-BE49-F238E27FC236}">
              <a16:creationId xmlns:a16="http://schemas.microsoft.com/office/drawing/2014/main" id="{1D20D212-7F11-4D5C-A23D-1C4ACE1F4718}"/>
            </a:ext>
            <a:ext uri="{147F2762-F138-4A5C-976F-8EAC2B608ADB}">
              <a16:predDERef xmlns:a16="http://schemas.microsoft.com/office/drawing/2014/main" pred="{F086751B-8522-4C2E-B6F8-08D3E6AC6D2D}"/>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93" name="Oval 1">
          <a:extLst>
            <a:ext uri="{FF2B5EF4-FFF2-40B4-BE49-F238E27FC236}">
              <a16:creationId xmlns:a16="http://schemas.microsoft.com/office/drawing/2014/main" id="{6A1D9932-CABD-4FF3-9D61-CDB1C8999330}"/>
            </a:ext>
            <a:ext uri="{147F2762-F138-4A5C-976F-8EAC2B608ADB}">
              <a16:predDERef xmlns:a16="http://schemas.microsoft.com/office/drawing/2014/main" pred="{1D20D212-7F11-4D5C-A23D-1C4ACE1F4718}"/>
            </a:ext>
          </a:extLst>
        </xdr:cNvPr>
        <xdr:cNvSpPr>
          <a:spLocks noChangeArrowheads="1"/>
        </xdr:cNvSpPr>
      </xdr:nvSpPr>
      <xdr:spPr bwMode="auto">
        <a:xfrm>
          <a:off x="7496175" y="2124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94" name="Oval 1">
          <a:extLst>
            <a:ext uri="{FF2B5EF4-FFF2-40B4-BE49-F238E27FC236}">
              <a16:creationId xmlns:a16="http://schemas.microsoft.com/office/drawing/2014/main" id="{7939DE8E-DA2A-427D-AE13-F82F21EDE0BA}"/>
            </a:ext>
            <a:ext uri="{147F2762-F138-4A5C-976F-8EAC2B608ADB}">
              <a16:predDERef xmlns:a16="http://schemas.microsoft.com/office/drawing/2014/main" pred="{6A1D9932-CABD-4FF3-9D61-CDB1C8999330}"/>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95" name="Oval 1">
          <a:extLst>
            <a:ext uri="{FF2B5EF4-FFF2-40B4-BE49-F238E27FC236}">
              <a16:creationId xmlns:a16="http://schemas.microsoft.com/office/drawing/2014/main" id="{94294357-676B-4018-9D65-E145D76D5F7C}"/>
            </a:ext>
            <a:ext uri="{147F2762-F138-4A5C-976F-8EAC2B608ADB}">
              <a16:predDERef xmlns:a16="http://schemas.microsoft.com/office/drawing/2014/main" pred="{7939DE8E-DA2A-427D-AE13-F82F21EDE0BA}"/>
            </a:ext>
          </a:extLst>
        </xdr:cNvPr>
        <xdr:cNvSpPr>
          <a:spLocks noChangeArrowheads="1"/>
        </xdr:cNvSpPr>
      </xdr:nvSpPr>
      <xdr:spPr bwMode="auto">
        <a:xfrm>
          <a:off x="7581900" y="20193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96" name="Oval 1">
          <a:extLst>
            <a:ext uri="{FF2B5EF4-FFF2-40B4-BE49-F238E27FC236}">
              <a16:creationId xmlns:a16="http://schemas.microsoft.com/office/drawing/2014/main" id="{C473D469-7727-4FF6-B349-B20D2EF76996}"/>
            </a:ext>
            <a:ext uri="{147F2762-F138-4A5C-976F-8EAC2B608ADB}">
              <a16:predDERef xmlns:a16="http://schemas.microsoft.com/office/drawing/2014/main" pred="{94294357-676B-4018-9D65-E145D76D5F7C}"/>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981075</xdr:colOff>
      <xdr:row>4</xdr:row>
      <xdr:rowOff>133350</xdr:rowOff>
    </xdr:to>
    <xdr:sp macro="" textlink="">
      <xdr:nvSpPr>
        <xdr:cNvPr id="97" name="Oval 1">
          <a:extLst>
            <a:ext uri="{FF2B5EF4-FFF2-40B4-BE49-F238E27FC236}">
              <a16:creationId xmlns:a16="http://schemas.microsoft.com/office/drawing/2014/main" id="{2822C1DF-6608-4796-BB71-42263B19AEEF}"/>
            </a:ext>
            <a:ext uri="{147F2762-F138-4A5C-976F-8EAC2B608ADB}">
              <a16:predDERef xmlns:a16="http://schemas.microsoft.com/office/drawing/2014/main" pred="{C473D469-7727-4FF6-B349-B20D2EF76996}"/>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98" name="Oval 1">
          <a:extLst>
            <a:ext uri="{FF2B5EF4-FFF2-40B4-BE49-F238E27FC236}">
              <a16:creationId xmlns:a16="http://schemas.microsoft.com/office/drawing/2014/main" id="{EC733A2F-FF0F-452C-8A84-83CD1FCD84B4}"/>
            </a:ext>
            <a:ext uri="{147F2762-F138-4A5C-976F-8EAC2B608ADB}">
              <a16:predDERef xmlns:a16="http://schemas.microsoft.com/office/drawing/2014/main" pred="{2822C1DF-6608-4796-BB71-42263B19AEEF}"/>
            </a:ext>
          </a:extLst>
        </xdr:cNvPr>
        <xdr:cNvSpPr>
          <a:spLocks noChangeArrowheads="1"/>
        </xdr:cNvSpPr>
      </xdr:nvSpPr>
      <xdr:spPr bwMode="auto">
        <a:xfrm>
          <a:off x="7496175" y="2124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99" name="Oval 1">
          <a:extLst>
            <a:ext uri="{FF2B5EF4-FFF2-40B4-BE49-F238E27FC236}">
              <a16:creationId xmlns:a16="http://schemas.microsoft.com/office/drawing/2014/main" id="{E17D1F48-EA27-4AE1-BED3-979F5925353D}"/>
            </a:ext>
            <a:ext uri="{147F2762-F138-4A5C-976F-8EAC2B608ADB}">
              <a16:predDERef xmlns:a16="http://schemas.microsoft.com/office/drawing/2014/main" pred="{EC733A2F-FF0F-452C-8A84-83CD1FCD84B4}"/>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4</xdr:row>
      <xdr:rowOff>238125</xdr:rowOff>
    </xdr:from>
    <xdr:to>
      <xdr:col>5</xdr:col>
      <xdr:colOff>933450</xdr:colOff>
      <xdr:row>4</xdr:row>
      <xdr:rowOff>238125</xdr:rowOff>
    </xdr:to>
    <xdr:sp macro="" textlink="">
      <xdr:nvSpPr>
        <xdr:cNvPr id="100" name="Oval 1">
          <a:extLst>
            <a:ext uri="{FF2B5EF4-FFF2-40B4-BE49-F238E27FC236}">
              <a16:creationId xmlns:a16="http://schemas.microsoft.com/office/drawing/2014/main" id="{3BF21AAF-E233-4BBD-93D5-0FFCC039BEA3}"/>
            </a:ext>
            <a:ext uri="{147F2762-F138-4A5C-976F-8EAC2B608ADB}">
              <a16:predDERef xmlns:a16="http://schemas.microsoft.com/office/drawing/2014/main" pred="{E17D1F48-EA27-4AE1-BED3-979F5925353D}"/>
            </a:ext>
          </a:extLst>
        </xdr:cNvPr>
        <xdr:cNvSpPr>
          <a:spLocks noChangeArrowheads="1"/>
        </xdr:cNvSpPr>
      </xdr:nvSpPr>
      <xdr:spPr bwMode="auto">
        <a:xfrm>
          <a:off x="7496175"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01" name="Oval 1">
          <a:extLst>
            <a:ext uri="{FF2B5EF4-FFF2-40B4-BE49-F238E27FC236}">
              <a16:creationId xmlns:a16="http://schemas.microsoft.com/office/drawing/2014/main" id="{C6D42E99-6FAE-4449-B5DD-98FA8D2C59A2}"/>
            </a:ext>
            <a:ext uri="{147F2762-F138-4A5C-976F-8EAC2B608ADB}">
              <a16:predDERef xmlns:a16="http://schemas.microsoft.com/office/drawing/2014/main" pred="{3BF21AAF-E233-4BBD-93D5-0FFCC039BEA3}"/>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02" name="Oval 1">
          <a:extLst>
            <a:ext uri="{FF2B5EF4-FFF2-40B4-BE49-F238E27FC236}">
              <a16:creationId xmlns:a16="http://schemas.microsoft.com/office/drawing/2014/main" id="{1A541956-90E7-4D87-AB0D-E80B6449AA2D}"/>
            </a:ext>
            <a:ext uri="{147F2762-F138-4A5C-976F-8EAC2B608ADB}">
              <a16:predDERef xmlns:a16="http://schemas.microsoft.com/office/drawing/2014/main" pred="{C6D42E99-6FAE-4449-B5DD-98FA8D2C59A2}"/>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103" name="Oval 1">
          <a:extLst>
            <a:ext uri="{FF2B5EF4-FFF2-40B4-BE49-F238E27FC236}">
              <a16:creationId xmlns:a16="http://schemas.microsoft.com/office/drawing/2014/main" id="{BED19BEB-DECF-467A-8ABD-F262EDBA207C}"/>
            </a:ext>
            <a:ext uri="{147F2762-F138-4A5C-976F-8EAC2B608ADB}">
              <a16:predDERef xmlns:a16="http://schemas.microsoft.com/office/drawing/2014/main" pred="{1A541956-90E7-4D87-AB0D-E80B6449AA2D}"/>
            </a:ext>
          </a:extLst>
        </xdr:cNvPr>
        <xdr:cNvSpPr>
          <a:spLocks noChangeArrowheads="1"/>
        </xdr:cNvSpPr>
      </xdr:nvSpPr>
      <xdr:spPr bwMode="auto">
        <a:xfrm>
          <a:off x="7581900" y="2019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104" name="Oval 1">
          <a:extLst>
            <a:ext uri="{FF2B5EF4-FFF2-40B4-BE49-F238E27FC236}">
              <a16:creationId xmlns:a16="http://schemas.microsoft.com/office/drawing/2014/main" id="{692AD6B0-B491-4072-95E4-F4613CF5CC7F}"/>
            </a:ext>
            <a:ext uri="{147F2762-F138-4A5C-976F-8EAC2B608ADB}">
              <a16:predDERef xmlns:a16="http://schemas.microsoft.com/office/drawing/2014/main" pred="{BED19BEB-DECF-467A-8ABD-F262EDBA207C}"/>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05" name="Oval 1">
          <a:extLst>
            <a:ext uri="{FF2B5EF4-FFF2-40B4-BE49-F238E27FC236}">
              <a16:creationId xmlns:a16="http://schemas.microsoft.com/office/drawing/2014/main" id="{7B3D9A91-EEDA-4D48-ABC4-18FC2BBEAB2F}"/>
            </a:ext>
            <a:ext uri="{147F2762-F138-4A5C-976F-8EAC2B608ADB}">
              <a16:predDERef xmlns:a16="http://schemas.microsoft.com/office/drawing/2014/main" pred="{692AD6B0-B491-4072-95E4-F4613CF5CC7F}"/>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106" name="Oval 1">
          <a:extLst>
            <a:ext uri="{FF2B5EF4-FFF2-40B4-BE49-F238E27FC236}">
              <a16:creationId xmlns:a16="http://schemas.microsoft.com/office/drawing/2014/main" id="{74BAE63B-4E7C-495F-9D32-E22961A67413}"/>
            </a:ext>
            <a:ext uri="{147F2762-F138-4A5C-976F-8EAC2B608ADB}">
              <a16:predDERef xmlns:a16="http://schemas.microsoft.com/office/drawing/2014/main" pred="{7B3D9A91-EEDA-4D48-ABC4-18FC2BBEAB2F}"/>
            </a:ext>
          </a:extLst>
        </xdr:cNvPr>
        <xdr:cNvSpPr>
          <a:spLocks noChangeArrowheads="1"/>
        </xdr:cNvSpPr>
      </xdr:nvSpPr>
      <xdr:spPr bwMode="auto">
        <a:xfrm>
          <a:off x="7581900" y="20193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107" name="Oval 1">
          <a:extLst>
            <a:ext uri="{FF2B5EF4-FFF2-40B4-BE49-F238E27FC236}">
              <a16:creationId xmlns:a16="http://schemas.microsoft.com/office/drawing/2014/main" id="{F36266EA-503D-4DB0-9216-4458E1D351E4}"/>
            </a:ext>
            <a:ext uri="{147F2762-F138-4A5C-976F-8EAC2B608ADB}">
              <a16:predDERef xmlns:a16="http://schemas.microsoft.com/office/drawing/2014/main" pred="{74BAE63B-4E7C-495F-9D32-E22961A67413}"/>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08" name="Oval 1">
          <a:extLst>
            <a:ext uri="{FF2B5EF4-FFF2-40B4-BE49-F238E27FC236}">
              <a16:creationId xmlns:a16="http://schemas.microsoft.com/office/drawing/2014/main" id="{E631D2C2-D376-4ABB-8AC0-CC714FEDC8DA}"/>
            </a:ext>
            <a:ext uri="{147F2762-F138-4A5C-976F-8EAC2B608ADB}">
              <a16:predDERef xmlns:a16="http://schemas.microsoft.com/office/drawing/2014/main" pred="{F36266EA-503D-4DB0-9216-4458E1D351E4}"/>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109" name="Oval 1">
          <a:extLst>
            <a:ext uri="{FF2B5EF4-FFF2-40B4-BE49-F238E27FC236}">
              <a16:creationId xmlns:a16="http://schemas.microsoft.com/office/drawing/2014/main" id="{18ADA974-228C-4DD6-9419-56B543AF3407}"/>
            </a:ext>
            <a:ext uri="{147F2762-F138-4A5C-976F-8EAC2B608ADB}">
              <a16:predDERef xmlns:a16="http://schemas.microsoft.com/office/drawing/2014/main" pred="{E631D2C2-D376-4ABB-8AC0-CC714FEDC8DA}"/>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10" name="Oval 1">
          <a:extLst>
            <a:ext uri="{FF2B5EF4-FFF2-40B4-BE49-F238E27FC236}">
              <a16:creationId xmlns:a16="http://schemas.microsoft.com/office/drawing/2014/main" id="{3CAA48F4-12CF-4851-A0D9-249CF1251587}"/>
            </a:ext>
            <a:ext uri="{147F2762-F138-4A5C-976F-8EAC2B608ADB}">
              <a16:predDERef xmlns:a16="http://schemas.microsoft.com/office/drawing/2014/main" pred="{18ADA974-228C-4DD6-9419-56B543AF3407}"/>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11" name="Oval 1">
          <a:extLst>
            <a:ext uri="{FF2B5EF4-FFF2-40B4-BE49-F238E27FC236}">
              <a16:creationId xmlns:a16="http://schemas.microsoft.com/office/drawing/2014/main" id="{79B1BAFA-4376-4C2A-A470-B9ED6B4399BE}"/>
            </a:ext>
            <a:ext uri="{147F2762-F138-4A5C-976F-8EAC2B608ADB}">
              <a16:predDERef xmlns:a16="http://schemas.microsoft.com/office/drawing/2014/main" pred="{3CAA48F4-12CF-4851-A0D9-249CF1251587}"/>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12" name="Oval 1">
          <a:extLst>
            <a:ext uri="{FF2B5EF4-FFF2-40B4-BE49-F238E27FC236}">
              <a16:creationId xmlns:a16="http://schemas.microsoft.com/office/drawing/2014/main" id="{70B5C8D6-5DE4-4684-B7F2-499C9056C497}"/>
            </a:ext>
            <a:ext uri="{147F2762-F138-4A5C-976F-8EAC2B608ADB}">
              <a16:predDERef xmlns:a16="http://schemas.microsoft.com/office/drawing/2014/main" pred="{79B1BAFA-4376-4C2A-A470-B9ED6B4399BE}"/>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113" name="Oval 1">
          <a:extLst>
            <a:ext uri="{FF2B5EF4-FFF2-40B4-BE49-F238E27FC236}">
              <a16:creationId xmlns:a16="http://schemas.microsoft.com/office/drawing/2014/main" id="{1F248204-83B7-4DC3-8B16-7A71D378045A}"/>
            </a:ext>
            <a:ext uri="{147F2762-F138-4A5C-976F-8EAC2B608ADB}">
              <a16:predDERef xmlns:a16="http://schemas.microsoft.com/office/drawing/2014/main" pred="{70B5C8D6-5DE4-4684-B7F2-499C9056C497}"/>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114" name="Oval 1">
          <a:extLst>
            <a:ext uri="{FF2B5EF4-FFF2-40B4-BE49-F238E27FC236}">
              <a16:creationId xmlns:a16="http://schemas.microsoft.com/office/drawing/2014/main" id="{5F4917AC-578C-4E2F-9487-87F2F459C3CD}"/>
            </a:ext>
            <a:ext uri="{147F2762-F138-4A5C-976F-8EAC2B608ADB}">
              <a16:predDERef xmlns:a16="http://schemas.microsoft.com/office/drawing/2014/main" pred="{1F248204-83B7-4DC3-8B16-7A71D378045A}"/>
            </a:ext>
          </a:extLst>
        </xdr:cNvPr>
        <xdr:cNvSpPr>
          <a:spLocks noChangeArrowheads="1"/>
        </xdr:cNvSpPr>
      </xdr:nvSpPr>
      <xdr:spPr bwMode="auto">
        <a:xfrm>
          <a:off x="7496175" y="25527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115" name="Oval 1">
          <a:extLst>
            <a:ext uri="{FF2B5EF4-FFF2-40B4-BE49-F238E27FC236}">
              <a16:creationId xmlns:a16="http://schemas.microsoft.com/office/drawing/2014/main" id="{44C31269-D331-4733-8A38-4F4E22937D91}"/>
            </a:ext>
            <a:ext uri="{147F2762-F138-4A5C-976F-8EAC2B608ADB}">
              <a16:predDERef xmlns:a16="http://schemas.microsoft.com/office/drawing/2014/main" pred="{5F4917AC-578C-4E2F-9487-87F2F459C3CD}"/>
            </a:ext>
          </a:extLst>
        </xdr:cNvPr>
        <xdr:cNvSpPr>
          <a:spLocks noChangeArrowheads="1"/>
        </xdr:cNvSpPr>
      </xdr:nvSpPr>
      <xdr:spPr bwMode="auto">
        <a:xfrm>
          <a:off x="7496175" y="2124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16" name="Oval 1">
          <a:extLst>
            <a:ext uri="{FF2B5EF4-FFF2-40B4-BE49-F238E27FC236}">
              <a16:creationId xmlns:a16="http://schemas.microsoft.com/office/drawing/2014/main" id="{CB540E5B-EF36-4DE3-824E-A31E9F9BD2BF}"/>
            </a:ext>
            <a:ext uri="{147F2762-F138-4A5C-976F-8EAC2B608ADB}">
              <a16:predDERef xmlns:a16="http://schemas.microsoft.com/office/drawing/2014/main" pred="{44C31269-D331-4733-8A38-4F4E22937D91}"/>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117" name="Oval 1">
          <a:extLst>
            <a:ext uri="{FF2B5EF4-FFF2-40B4-BE49-F238E27FC236}">
              <a16:creationId xmlns:a16="http://schemas.microsoft.com/office/drawing/2014/main" id="{69D295D1-1A1E-460B-9D77-22659C9B8032}"/>
            </a:ext>
            <a:ext uri="{147F2762-F138-4A5C-976F-8EAC2B608ADB}">
              <a16:predDERef xmlns:a16="http://schemas.microsoft.com/office/drawing/2014/main" pred="{CB540E5B-EF36-4DE3-824E-A31E9F9BD2BF}"/>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18" name="Oval 1">
          <a:extLst>
            <a:ext uri="{FF2B5EF4-FFF2-40B4-BE49-F238E27FC236}">
              <a16:creationId xmlns:a16="http://schemas.microsoft.com/office/drawing/2014/main" id="{094E8952-7792-468B-8066-028EF223847B}"/>
            </a:ext>
            <a:ext uri="{147F2762-F138-4A5C-976F-8EAC2B608ADB}">
              <a16:predDERef xmlns:a16="http://schemas.microsoft.com/office/drawing/2014/main" pred="{69D295D1-1A1E-460B-9D77-22659C9B8032}"/>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19" name="Oval 1">
          <a:extLst>
            <a:ext uri="{FF2B5EF4-FFF2-40B4-BE49-F238E27FC236}">
              <a16:creationId xmlns:a16="http://schemas.microsoft.com/office/drawing/2014/main" id="{17B4CA0E-D450-47C7-A26E-306441726079}"/>
            </a:ext>
            <a:ext uri="{147F2762-F138-4A5C-976F-8EAC2B608ADB}">
              <a16:predDERef xmlns:a16="http://schemas.microsoft.com/office/drawing/2014/main" pred="{094E8952-7792-468B-8066-028EF223847B}"/>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120" name="Oval 1">
          <a:extLst>
            <a:ext uri="{FF2B5EF4-FFF2-40B4-BE49-F238E27FC236}">
              <a16:creationId xmlns:a16="http://schemas.microsoft.com/office/drawing/2014/main" id="{CBC86D30-4ECB-4866-916F-B8418E2DCE59}"/>
            </a:ext>
            <a:ext uri="{147F2762-F138-4A5C-976F-8EAC2B608ADB}">
              <a16:predDERef xmlns:a16="http://schemas.microsoft.com/office/drawing/2014/main" pred="{17B4CA0E-D450-47C7-A26E-306441726079}"/>
            </a:ext>
          </a:extLst>
        </xdr:cNvPr>
        <xdr:cNvSpPr>
          <a:spLocks noChangeArrowheads="1"/>
        </xdr:cNvSpPr>
      </xdr:nvSpPr>
      <xdr:spPr bwMode="auto">
        <a:xfrm>
          <a:off x="7581900" y="24479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121" name="Oval 1">
          <a:extLst>
            <a:ext uri="{FF2B5EF4-FFF2-40B4-BE49-F238E27FC236}">
              <a16:creationId xmlns:a16="http://schemas.microsoft.com/office/drawing/2014/main" id="{9C788EE6-CC26-4769-85AB-F8AE776840C1}"/>
            </a:ext>
            <a:ext uri="{147F2762-F138-4A5C-976F-8EAC2B608ADB}">
              <a16:predDERef xmlns:a16="http://schemas.microsoft.com/office/drawing/2014/main" pred="{CBC86D30-4ECB-4866-916F-B8418E2DCE59}"/>
            </a:ext>
          </a:extLst>
        </xdr:cNvPr>
        <xdr:cNvSpPr>
          <a:spLocks noChangeArrowheads="1"/>
        </xdr:cNvSpPr>
      </xdr:nvSpPr>
      <xdr:spPr bwMode="auto">
        <a:xfrm>
          <a:off x="7581900" y="2019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122" name="Oval 1">
          <a:extLst>
            <a:ext uri="{FF2B5EF4-FFF2-40B4-BE49-F238E27FC236}">
              <a16:creationId xmlns:a16="http://schemas.microsoft.com/office/drawing/2014/main" id="{42BA0D4A-5ED6-4C50-94F1-33C7C387EDBF}"/>
            </a:ext>
            <a:ext uri="{147F2762-F138-4A5C-976F-8EAC2B608ADB}">
              <a16:predDERef xmlns:a16="http://schemas.microsoft.com/office/drawing/2014/main" pred="{9C788EE6-CC26-4769-85AB-F8AE776840C1}"/>
            </a:ext>
          </a:extLst>
        </xdr:cNvPr>
        <xdr:cNvSpPr>
          <a:spLocks noChangeArrowheads="1"/>
        </xdr:cNvSpPr>
      </xdr:nvSpPr>
      <xdr:spPr bwMode="auto">
        <a:xfrm>
          <a:off x="7581900" y="2019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123" name="Oval 1">
          <a:extLst>
            <a:ext uri="{FF2B5EF4-FFF2-40B4-BE49-F238E27FC236}">
              <a16:creationId xmlns:a16="http://schemas.microsoft.com/office/drawing/2014/main" id="{5F8251D0-32F3-4E45-AAE8-F6D7F46CD265}"/>
            </a:ext>
            <a:ext uri="{147F2762-F138-4A5C-976F-8EAC2B608ADB}">
              <a16:predDERef xmlns:a16="http://schemas.microsoft.com/office/drawing/2014/main" pred="{42BA0D4A-5ED6-4C50-94F1-33C7C387EDBF}"/>
            </a:ext>
          </a:extLst>
        </xdr:cNvPr>
        <xdr:cNvSpPr>
          <a:spLocks noChangeArrowheads="1"/>
        </xdr:cNvSpPr>
      </xdr:nvSpPr>
      <xdr:spPr bwMode="auto">
        <a:xfrm>
          <a:off x="7581900" y="2019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24" name="Oval 1">
          <a:extLst>
            <a:ext uri="{FF2B5EF4-FFF2-40B4-BE49-F238E27FC236}">
              <a16:creationId xmlns:a16="http://schemas.microsoft.com/office/drawing/2014/main" id="{45EF7884-FB36-4BF8-B0EE-12D860642E2E}"/>
            </a:ext>
            <a:ext uri="{147F2762-F138-4A5C-976F-8EAC2B608ADB}">
              <a16:predDERef xmlns:a16="http://schemas.microsoft.com/office/drawing/2014/main" pred="{5F8251D0-32F3-4E45-AAE8-F6D7F46CD265}"/>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25" name="Oval 1">
          <a:extLst>
            <a:ext uri="{FF2B5EF4-FFF2-40B4-BE49-F238E27FC236}">
              <a16:creationId xmlns:a16="http://schemas.microsoft.com/office/drawing/2014/main" id="{377726B6-1C2E-4B3C-AFD2-FC320BBE2918}"/>
            </a:ext>
            <a:ext uri="{147F2762-F138-4A5C-976F-8EAC2B608ADB}">
              <a16:predDERef xmlns:a16="http://schemas.microsoft.com/office/drawing/2014/main" pred="{45EF7884-FB36-4BF8-B0EE-12D860642E2E}"/>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981075</xdr:colOff>
      <xdr:row>4</xdr:row>
      <xdr:rowOff>133350</xdr:rowOff>
    </xdr:to>
    <xdr:sp macro="" textlink="">
      <xdr:nvSpPr>
        <xdr:cNvPr id="126" name="Oval 1">
          <a:extLst>
            <a:ext uri="{FF2B5EF4-FFF2-40B4-BE49-F238E27FC236}">
              <a16:creationId xmlns:a16="http://schemas.microsoft.com/office/drawing/2014/main" id="{DB681701-DE0A-4193-8E7E-9A64AAEDEEFB}"/>
            </a:ext>
            <a:ext uri="{147F2762-F138-4A5C-976F-8EAC2B608ADB}">
              <a16:predDERef xmlns:a16="http://schemas.microsoft.com/office/drawing/2014/main" pred="{377726B6-1C2E-4B3C-AFD2-FC320BBE2918}"/>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27" name="Oval 1">
          <a:extLst>
            <a:ext uri="{FF2B5EF4-FFF2-40B4-BE49-F238E27FC236}">
              <a16:creationId xmlns:a16="http://schemas.microsoft.com/office/drawing/2014/main" id="{39112406-1850-4C2D-83CE-D88205BD454A}"/>
            </a:ext>
            <a:ext uri="{147F2762-F138-4A5C-976F-8EAC2B608ADB}">
              <a16:predDERef xmlns:a16="http://schemas.microsoft.com/office/drawing/2014/main" pred="{DB681701-DE0A-4193-8E7E-9A64AAEDEEFB}"/>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28" name="Oval 1">
          <a:extLst>
            <a:ext uri="{FF2B5EF4-FFF2-40B4-BE49-F238E27FC236}">
              <a16:creationId xmlns:a16="http://schemas.microsoft.com/office/drawing/2014/main" id="{A117846D-11F5-4962-BC0E-92444DC454F1}"/>
            </a:ext>
            <a:ext uri="{147F2762-F138-4A5C-976F-8EAC2B608ADB}">
              <a16:predDERef xmlns:a16="http://schemas.microsoft.com/office/drawing/2014/main" pred="{39112406-1850-4C2D-83CE-D88205BD454A}"/>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29" name="Oval 1">
          <a:extLst>
            <a:ext uri="{FF2B5EF4-FFF2-40B4-BE49-F238E27FC236}">
              <a16:creationId xmlns:a16="http://schemas.microsoft.com/office/drawing/2014/main" id="{1EAF4F6A-3EA6-4AE3-AC89-C147DA1F1660}"/>
            </a:ext>
            <a:ext uri="{147F2762-F138-4A5C-976F-8EAC2B608ADB}">
              <a16:predDERef xmlns:a16="http://schemas.microsoft.com/office/drawing/2014/main" pred="{A117846D-11F5-4962-BC0E-92444DC454F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30" name="Oval 1">
          <a:extLst>
            <a:ext uri="{FF2B5EF4-FFF2-40B4-BE49-F238E27FC236}">
              <a16:creationId xmlns:a16="http://schemas.microsoft.com/office/drawing/2014/main" id="{95B9CF2D-F4F5-48CC-850C-95BAC5CC773C}"/>
            </a:ext>
            <a:ext uri="{147F2762-F138-4A5C-976F-8EAC2B608ADB}">
              <a16:predDERef xmlns:a16="http://schemas.microsoft.com/office/drawing/2014/main" pred="{1EAF4F6A-3EA6-4AE3-AC89-C147DA1F1660}"/>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31" name="Oval 1">
          <a:extLst>
            <a:ext uri="{FF2B5EF4-FFF2-40B4-BE49-F238E27FC236}">
              <a16:creationId xmlns:a16="http://schemas.microsoft.com/office/drawing/2014/main" id="{49CD3761-94D0-42FC-977C-85B53161728D}"/>
            </a:ext>
            <a:ext uri="{147F2762-F138-4A5C-976F-8EAC2B608ADB}">
              <a16:predDERef xmlns:a16="http://schemas.microsoft.com/office/drawing/2014/main" pred="{95B9CF2D-F4F5-48CC-850C-95BAC5CC773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32" name="Oval 1">
          <a:extLst>
            <a:ext uri="{FF2B5EF4-FFF2-40B4-BE49-F238E27FC236}">
              <a16:creationId xmlns:a16="http://schemas.microsoft.com/office/drawing/2014/main" id="{808DA229-F16F-4A7B-922A-62BA8D091BED}"/>
            </a:ext>
            <a:ext uri="{147F2762-F138-4A5C-976F-8EAC2B608ADB}">
              <a16:predDERef xmlns:a16="http://schemas.microsoft.com/office/drawing/2014/main" pred="{49CD3761-94D0-42FC-977C-85B53161728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33" name="Oval 1">
          <a:extLst>
            <a:ext uri="{FF2B5EF4-FFF2-40B4-BE49-F238E27FC236}">
              <a16:creationId xmlns:a16="http://schemas.microsoft.com/office/drawing/2014/main" id="{BD7E3B79-D9ED-47DF-A40F-14C83FCAF248}"/>
            </a:ext>
            <a:ext uri="{147F2762-F138-4A5C-976F-8EAC2B608ADB}">
              <a16:predDERef xmlns:a16="http://schemas.microsoft.com/office/drawing/2014/main" pred="{808DA229-F16F-4A7B-922A-62BA8D091BED}"/>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34" name="Oval 1">
          <a:extLst>
            <a:ext uri="{FF2B5EF4-FFF2-40B4-BE49-F238E27FC236}">
              <a16:creationId xmlns:a16="http://schemas.microsoft.com/office/drawing/2014/main" id="{88E7916E-E479-4611-A980-E551F27A532D}"/>
            </a:ext>
            <a:ext uri="{147F2762-F138-4A5C-976F-8EAC2B608ADB}">
              <a16:predDERef xmlns:a16="http://schemas.microsoft.com/office/drawing/2014/main" pred="{BD7E3B79-D9ED-47DF-A40F-14C83FCAF24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35" name="Oval 1">
          <a:extLst>
            <a:ext uri="{FF2B5EF4-FFF2-40B4-BE49-F238E27FC236}">
              <a16:creationId xmlns:a16="http://schemas.microsoft.com/office/drawing/2014/main" id="{EDADC658-9130-4DDB-A862-528371F3E5D5}"/>
            </a:ext>
            <a:ext uri="{147F2762-F138-4A5C-976F-8EAC2B608ADB}">
              <a16:predDERef xmlns:a16="http://schemas.microsoft.com/office/drawing/2014/main" pred="{88E7916E-E479-4611-A980-E551F27A532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60" name="Oval 1">
          <a:extLst>
            <a:ext uri="{FF2B5EF4-FFF2-40B4-BE49-F238E27FC236}">
              <a16:creationId xmlns:a16="http://schemas.microsoft.com/office/drawing/2014/main" id="{636C9937-F125-401F-B920-C0F1FC44866D}"/>
            </a:ext>
            <a:ext uri="{147F2762-F138-4A5C-976F-8EAC2B608ADB}">
              <a16:predDERef xmlns:a16="http://schemas.microsoft.com/office/drawing/2014/main" pred="{EDADC658-9130-4DDB-A862-528371F3E5D5}"/>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61" name="Oval 1">
          <a:extLst>
            <a:ext uri="{FF2B5EF4-FFF2-40B4-BE49-F238E27FC236}">
              <a16:creationId xmlns:a16="http://schemas.microsoft.com/office/drawing/2014/main" id="{0403F513-BFC4-44AC-9DF2-9E8E686940C3}"/>
            </a:ext>
            <a:ext uri="{147F2762-F138-4A5C-976F-8EAC2B608ADB}">
              <a16:predDERef xmlns:a16="http://schemas.microsoft.com/office/drawing/2014/main" pred="{636C9937-F125-401F-B920-C0F1FC44866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62" name="Oval 1">
          <a:extLst>
            <a:ext uri="{FF2B5EF4-FFF2-40B4-BE49-F238E27FC236}">
              <a16:creationId xmlns:a16="http://schemas.microsoft.com/office/drawing/2014/main" id="{E81DAA54-D175-48FF-B907-509B1DF78EB8}"/>
            </a:ext>
            <a:ext uri="{147F2762-F138-4A5C-976F-8EAC2B608ADB}">
              <a16:predDERef xmlns:a16="http://schemas.microsoft.com/office/drawing/2014/main" pred="{0403F513-BFC4-44AC-9DF2-9E8E686940C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63" name="Oval 1">
          <a:extLst>
            <a:ext uri="{FF2B5EF4-FFF2-40B4-BE49-F238E27FC236}">
              <a16:creationId xmlns:a16="http://schemas.microsoft.com/office/drawing/2014/main" id="{9269DB7B-12CF-4A2F-8F88-8524B4DBBDFE}"/>
            </a:ext>
            <a:ext uri="{147F2762-F138-4A5C-976F-8EAC2B608ADB}">
              <a16:predDERef xmlns:a16="http://schemas.microsoft.com/office/drawing/2014/main" pred="{E81DAA54-D175-48FF-B907-509B1DF78EB8}"/>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64" name="Oval 1">
          <a:extLst>
            <a:ext uri="{FF2B5EF4-FFF2-40B4-BE49-F238E27FC236}">
              <a16:creationId xmlns:a16="http://schemas.microsoft.com/office/drawing/2014/main" id="{62D2591A-1FE5-47F4-8E98-CFD40E365ADB}"/>
            </a:ext>
            <a:ext uri="{147F2762-F138-4A5C-976F-8EAC2B608ADB}">
              <a16:predDERef xmlns:a16="http://schemas.microsoft.com/office/drawing/2014/main" pred="{9269DB7B-12CF-4A2F-8F88-8524B4DBBDF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65" name="Oval 1">
          <a:extLst>
            <a:ext uri="{FF2B5EF4-FFF2-40B4-BE49-F238E27FC236}">
              <a16:creationId xmlns:a16="http://schemas.microsoft.com/office/drawing/2014/main" id="{D364B2F4-55B4-42F2-A6FC-F34BB17F591B}"/>
            </a:ext>
            <a:ext uri="{147F2762-F138-4A5C-976F-8EAC2B608ADB}">
              <a16:predDERef xmlns:a16="http://schemas.microsoft.com/office/drawing/2014/main" pred="{62D2591A-1FE5-47F4-8E98-CFD40E365ADB}"/>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66" name="Oval 1">
          <a:extLst>
            <a:ext uri="{FF2B5EF4-FFF2-40B4-BE49-F238E27FC236}">
              <a16:creationId xmlns:a16="http://schemas.microsoft.com/office/drawing/2014/main" id="{FAA75B40-5FE9-4EBE-8B8C-671C4F4BFAB2}"/>
            </a:ext>
            <a:ext uri="{147F2762-F138-4A5C-976F-8EAC2B608ADB}">
              <a16:predDERef xmlns:a16="http://schemas.microsoft.com/office/drawing/2014/main" pred="{D364B2F4-55B4-42F2-A6FC-F34BB17F591B}"/>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67" name="Oval 1">
          <a:extLst>
            <a:ext uri="{FF2B5EF4-FFF2-40B4-BE49-F238E27FC236}">
              <a16:creationId xmlns:a16="http://schemas.microsoft.com/office/drawing/2014/main" id="{824B14F2-E46D-4AAE-9E94-3FBD32AA912D}"/>
            </a:ext>
            <a:ext uri="{147F2762-F138-4A5C-976F-8EAC2B608ADB}">
              <a16:predDERef xmlns:a16="http://schemas.microsoft.com/office/drawing/2014/main" pred="{FAA75B40-5FE9-4EBE-8B8C-671C4F4BFAB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68" name="Oval 1">
          <a:extLst>
            <a:ext uri="{FF2B5EF4-FFF2-40B4-BE49-F238E27FC236}">
              <a16:creationId xmlns:a16="http://schemas.microsoft.com/office/drawing/2014/main" id="{ABB26CFB-992D-489B-B85B-FE1185E99107}"/>
            </a:ext>
            <a:ext uri="{147F2762-F138-4A5C-976F-8EAC2B608ADB}">
              <a16:predDERef xmlns:a16="http://schemas.microsoft.com/office/drawing/2014/main" pred="{824B14F2-E46D-4AAE-9E94-3FBD32AA912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69" name="Oval 1">
          <a:extLst>
            <a:ext uri="{FF2B5EF4-FFF2-40B4-BE49-F238E27FC236}">
              <a16:creationId xmlns:a16="http://schemas.microsoft.com/office/drawing/2014/main" id="{32378EF1-D16C-4C0F-A136-78D97866574C}"/>
            </a:ext>
            <a:ext uri="{147F2762-F138-4A5C-976F-8EAC2B608ADB}">
              <a16:predDERef xmlns:a16="http://schemas.microsoft.com/office/drawing/2014/main" pred="{ABB26CFB-992D-489B-B85B-FE1185E99107}"/>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70" name="Oval 1">
          <a:extLst>
            <a:ext uri="{FF2B5EF4-FFF2-40B4-BE49-F238E27FC236}">
              <a16:creationId xmlns:a16="http://schemas.microsoft.com/office/drawing/2014/main" id="{C3441768-CB8B-445F-A662-412107CDC484}"/>
            </a:ext>
            <a:ext uri="{147F2762-F138-4A5C-976F-8EAC2B608ADB}">
              <a16:predDERef xmlns:a16="http://schemas.microsoft.com/office/drawing/2014/main" pred="{32378EF1-D16C-4C0F-A136-78D97866574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71" name="Oval 1">
          <a:extLst>
            <a:ext uri="{FF2B5EF4-FFF2-40B4-BE49-F238E27FC236}">
              <a16:creationId xmlns:a16="http://schemas.microsoft.com/office/drawing/2014/main" id="{09DB18D5-1280-4827-8681-B274D56C0F25}"/>
            </a:ext>
            <a:ext uri="{147F2762-F138-4A5C-976F-8EAC2B608ADB}">
              <a16:predDERef xmlns:a16="http://schemas.microsoft.com/office/drawing/2014/main" pred="{C3441768-CB8B-445F-A662-412107CDC484}"/>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72" name="Oval 1">
          <a:extLst>
            <a:ext uri="{FF2B5EF4-FFF2-40B4-BE49-F238E27FC236}">
              <a16:creationId xmlns:a16="http://schemas.microsoft.com/office/drawing/2014/main" id="{98EC8391-7766-4EB2-BC60-5504CC11554E}"/>
            </a:ext>
            <a:ext uri="{147F2762-F138-4A5C-976F-8EAC2B608ADB}">
              <a16:predDERef xmlns:a16="http://schemas.microsoft.com/office/drawing/2014/main" pred="{09DB18D5-1280-4827-8681-B274D56C0F25}"/>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73" name="Oval 1">
          <a:extLst>
            <a:ext uri="{FF2B5EF4-FFF2-40B4-BE49-F238E27FC236}">
              <a16:creationId xmlns:a16="http://schemas.microsoft.com/office/drawing/2014/main" id="{7E426A84-1F43-4683-BA6E-6CF2D43854ED}"/>
            </a:ext>
            <a:ext uri="{147F2762-F138-4A5C-976F-8EAC2B608ADB}">
              <a16:predDERef xmlns:a16="http://schemas.microsoft.com/office/drawing/2014/main" pred="{98EC8391-7766-4EB2-BC60-5504CC11554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174" name="Oval 1">
          <a:extLst>
            <a:ext uri="{FF2B5EF4-FFF2-40B4-BE49-F238E27FC236}">
              <a16:creationId xmlns:a16="http://schemas.microsoft.com/office/drawing/2014/main" id="{18B7B39E-C7FE-478B-A442-60D488684EE7}"/>
            </a:ext>
            <a:ext uri="{147F2762-F138-4A5C-976F-8EAC2B608ADB}">
              <a16:predDERef xmlns:a16="http://schemas.microsoft.com/office/drawing/2014/main" pred="{7E426A84-1F43-4683-BA6E-6CF2D43854E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175" name="Oval 1">
          <a:extLst>
            <a:ext uri="{FF2B5EF4-FFF2-40B4-BE49-F238E27FC236}">
              <a16:creationId xmlns:a16="http://schemas.microsoft.com/office/drawing/2014/main" id="{BBAFBEDC-7223-4018-BBE5-D03F5A3F8AD8}"/>
            </a:ext>
            <a:ext uri="{147F2762-F138-4A5C-976F-8EAC2B608ADB}">
              <a16:predDERef xmlns:a16="http://schemas.microsoft.com/office/drawing/2014/main" pred="{18B7B39E-C7FE-478B-A442-60D488684EE7}"/>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176" name="Oval 1">
          <a:extLst>
            <a:ext uri="{FF2B5EF4-FFF2-40B4-BE49-F238E27FC236}">
              <a16:creationId xmlns:a16="http://schemas.microsoft.com/office/drawing/2014/main" id="{22E53417-B0E2-4196-A128-C8541F0BBCA8}"/>
            </a:ext>
            <a:ext uri="{147F2762-F138-4A5C-976F-8EAC2B608ADB}">
              <a16:predDERef xmlns:a16="http://schemas.microsoft.com/office/drawing/2014/main" pred="{BBAFBEDC-7223-4018-BBE5-D03F5A3F8AD8}"/>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177" name="Oval 1">
          <a:extLst>
            <a:ext uri="{FF2B5EF4-FFF2-40B4-BE49-F238E27FC236}">
              <a16:creationId xmlns:a16="http://schemas.microsoft.com/office/drawing/2014/main" id="{B23ABBA8-A84B-44E8-B5ED-D493C25934E3}"/>
            </a:ext>
            <a:ext uri="{147F2762-F138-4A5C-976F-8EAC2B608ADB}">
              <a16:predDERef xmlns:a16="http://schemas.microsoft.com/office/drawing/2014/main" pred="{22E53417-B0E2-4196-A128-C8541F0BBCA8}"/>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78" name="Oval 1">
          <a:extLst>
            <a:ext uri="{FF2B5EF4-FFF2-40B4-BE49-F238E27FC236}">
              <a16:creationId xmlns:a16="http://schemas.microsoft.com/office/drawing/2014/main" id="{71C9AC52-B403-48F8-A4BE-CAB27AC59353}"/>
            </a:ext>
            <a:ext uri="{147F2762-F138-4A5C-976F-8EAC2B608ADB}">
              <a16:predDERef xmlns:a16="http://schemas.microsoft.com/office/drawing/2014/main" pred="{B23ABBA8-A84B-44E8-B5ED-D493C25934E3}"/>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79" name="Oval 1">
          <a:extLst>
            <a:ext uri="{FF2B5EF4-FFF2-40B4-BE49-F238E27FC236}">
              <a16:creationId xmlns:a16="http://schemas.microsoft.com/office/drawing/2014/main" id="{9D2DC81B-B39B-4921-9315-2D0949A343C7}"/>
            </a:ext>
            <a:ext uri="{147F2762-F138-4A5C-976F-8EAC2B608ADB}">
              <a16:predDERef xmlns:a16="http://schemas.microsoft.com/office/drawing/2014/main" pred="{71C9AC52-B403-48F8-A4BE-CAB27AC59353}"/>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80" name="Oval 1">
          <a:extLst>
            <a:ext uri="{FF2B5EF4-FFF2-40B4-BE49-F238E27FC236}">
              <a16:creationId xmlns:a16="http://schemas.microsoft.com/office/drawing/2014/main" id="{E1A5BC7B-A7F2-4DAE-BBD7-49221DECDD90}"/>
            </a:ext>
            <a:ext uri="{147F2762-F138-4A5C-976F-8EAC2B608ADB}">
              <a16:predDERef xmlns:a16="http://schemas.microsoft.com/office/drawing/2014/main" pred="{9D2DC81B-B39B-4921-9315-2D0949A343C7}"/>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81" name="Oval 1">
          <a:extLst>
            <a:ext uri="{FF2B5EF4-FFF2-40B4-BE49-F238E27FC236}">
              <a16:creationId xmlns:a16="http://schemas.microsoft.com/office/drawing/2014/main" id="{20FCDD19-2370-4626-AA65-51FF25044B11}"/>
            </a:ext>
            <a:ext uri="{147F2762-F138-4A5C-976F-8EAC2B608ADB}">
              <a16:predDERef xmlns:a16="http://schemas.microsoft.com/office/drawing/2014/main" pred="{E1A5BC7B-A7F2-4DAE-BBD7-49221DECDD90}"/>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82" name="Oval 1">
          <a:extLst>
            <a:ext uri="{FF2B5EF4-FFF2-40B4-BE49-F238E27FC236}">
              <a16:creationId xmlns:a16="http://schemas.microsoft.com/office/drawing/2014/main" id="{48E91C7F-22CE-417D-B121-538CCC3ADA2E}"/>
            </a:ext>
            <a:ext uri="{147F2762-F138-4A5C-976F-8EAC2B608ADB}">
              <a16:predDERef xmlns:a16="http://schemas.microsoft.com/office/drawing/2014/main" pred="{20FCDD19-2370-4626-AA65-51FF25044B11}"/>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83" name="Oval 1">
          <a:extLst>
            <a:ext uri="{FF2B5EF4-FFF2-40B4-BE49-F238E27FC236}">
              <a16:creationId xmlns:a16="http://schemas.microsoft.com/office/drawing/2014/main" id="{8ABCAADD-D77F-4E84-9400-3EA600B1527D}"/>
            </a:ext>
            <a:ext uri="{147F2762-F138-4A5C-976F-8EAC2B608ADB}">
              <a16:predDERef xmlns:a16="http://schemas.microsoft.com/office/drawing/2014/main" pred="{48E91C7F-22CE-417D-B121-538CCC3ADA2E}"/>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184" name="Oval 1">
          <a:extLst>
            <a:ext uri="{FF2B5EF4-FFF2-40B4-BE49-F238E27FC236}">
              <a16:creationId xmlns:a16="http://schemas.microsoft.com/office/drawing/2014/main" id="{E7D1D32C-2F5E-4320-A36B-10AD647473E9}"/>
            </a:ext>
            <a:ext uri="{147F2762-F138-4A5C-976F-8EAC2B608ADB}">
              <a16:predDERef xmlns:a16="http://schemas.microsoft.com/office/drawing/2014/main" pred="{8ABCAADD-D77F-4E84-9400-3EA600B1527D}"/>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85" name="Oval 1">
          <a:extLst>
            <a:ext uri="{FF2B5EF4-FFF2-40B4-BE49-F238E27FC236}">
              <a16:creationId xmlns:a16="http://schemas.microsoft.com/office/drawing/2014/main" id="{732C1266-C3C1-4AF8-80E2-85CB64486440}"/>
            </a:ext>
            <a:ext uri="{147F2762-F138-4A5C-976F-8EAC2B608ADB}">
              <a16:predDERef xmlns:a16="http://schemas.microsoft.com/office/drawing/2014/main" pred="{E7D1D32C-2F5E-4320-A36B-10AD647473E9}"/>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86" name="Oval 1">
          <a:extLst>
            <a:ext uri="{FF2B5EF4-FFF2-40B4-BE49-F238E27FC236}">
              <a16:creationId xmlns:a16="http://schemas.microsoft.com/office/drawing/2014/main" id="{3F5D21F2-2D5C-4746-BDEF-9DB10C467C0F}"/>
            </a:ext>
            <a:ext uri="{147F2762-F138-4A5C-976F-8EAC2B608ADB}">
              <a16:predDERef xmlns:a16="http://schemas.microsoft.com/office/drawing/2014/main" pred="{732C1266-C3C1-4AF8-80E2-85CB64486440}"/>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187" name="Oval 1">
          <a:extLst>
            <a:ext uri="{FF2B5EF4-FFF2-40B4-BE49-F238E27FC236}">
              <a16:creationId xmlns:a16="http://schemas.microsoft.com/office/drawing/2014/main" id="{A7CB7C85-1A0E-4FD3-9F67-907C84B61D05}"/>
            </a:ext>
            <a:ext uri="{147F2762-F138-4A5C-976F-8EAC2B608ADB}">
              <a16:predDERef xmlns:a16="http://schemas.microsoft.com/office/drawing/2014/main" pred="{3F5D21F2-2D5C-4746-BDEF-9DB10C467C0F}"/>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88" name="Oval 1">
          <a:extLst>
            <a:ext uri="{FF2B5EF4-FFF2-40B4-BE49-F238E27FC236}">
              <a16:creationId xmlns:a16="http://schemas.microsoft.com/office/drawing/2014/main" id="{6A48BA3E-0138-4C8F-B2AF-01D1FFAE9D2E}"/>
            </a:ext>
            <a:ext uri="{147F2762-F138-4A5C-976F-8EAC2B608ADB}">
              <a16:predDERef xmlns:a16="http://schemas.microsoft.com/office/drawing/2014/main" pred="{A7CB7C85-1A0E-4FD3-9F67-907C84B61D05}"/>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189" name="Oval 1">
          <a:extLst>
            <a:ext uri="{FF2B5EF4-FFF2-40B4-BE49-F238E27FC236}">
              <a16:creationId xmlns:a16="http://schemas.microsoft.com/office/drawing/2014/main" id="{1EF76E78-A6D3-461B-AE72-142B3A160D6C}"/>
            </a:ext>
            <a:ext uri="{147F2762-F138-4A5C-976F-8EAC2B608ADB}">
              <a16:predDERef xmlns:a16="http://schemas.microsoft.com/office/drawing/2014/main" pred="{6A48BA3E-0138-4C8F-B2AF-01D1FFAE9D2E}"/>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190" name="Oval 1">
          <a:extLst>
            <a:ext uri="{FF2B5EF4-FFF2-40B4-BE49-F238E27FC236}">
              <a16:creationId xmlns:a16="http://schemas.microsoft.com/office/drawing/2014/main" id="{48A2D988-CEF4-49B8-A4C8-BCB8B7724ECD}"/>
            </a:ext>
            <a:ext uri="{147F2762-F138-4A5C-976F-8EAC2B608ADB}">
              <a16:predDERef xmlns:a16="http://schemas.microsoft.com/office/drawing/2014/main" pred="{1EF76E78-A6D3-461B-AE72-142B3A160D6C}"/>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191" name="Oval 1">
          <a:extLst>
            <a:ext uri="{FF2B5EF4-FFF2-40B4-BE49-F238E27FC236}">
              <a16:creationId xmlns:a16="http://schemas.microsoft.com/office/drawing/2014/main" id="{A2024BAD-8D63-42C5-9105-3720E063FAC1}"/>
            </a:ext>
            <a:ext uri="{147F2762-F138-4A5C-976F-8EAC2B608ADB}">
              <a16:predDERef xmlns:a16="http://schemas.microsoft.com/office/drawing/2014/main" pred="{48A2D988-CEF4-49B8-A4C8-BCB8B7724ECD}"/>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56" name="Oval 1">
          <a:extLst>
            <a:ext uri="{FF2B5EF4-FFF2-40B4-BE49-F238E27FC236}">
              <a16:creationId xmlns:a16="http://schemas.microsoft.com/office/drawing/2014/main" id="{9D62DEEC-1B10-4C78-8CD8-6852307B42D2}"/>
            </a:ext>
            <a:ext uri="{147F2762-F138-4A5C-976F-8EAC2B608ADB}">
              <a16:predDERef xmlns:a16="http://schemas.microsoft.com/office/drawing/2014/main" pred="{A2024BAD-8D63-42C5-9105-3720E063FAC1}"/>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57" name="Oval 1">
          <a:extLst>
            <a:ext uri="{FF2B5EF4-FFF2-40B4-BE49-F238E27FC236}">
              <a16:creationId xmlns:a16="http://schemas.microsoft.com/office/drawing/2014/main" id="{9170C93B-3286-45DA-9DE6-03675C2714C6}"/>
            </a:ext>
            <a:ext uri="{147F2762-F138-4A5C-976F-8EAC2B608ADB}">
              <a16:predDERef xmlns:a16="http://schemas.microsoft.com/office/drawing/2014/main" pred="{9D62DEEC-1B10-4C78-8CD8-6852307B42D2}"/>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58" name="Oval 1">
          <a:extLst>
            <a:ext uri="{FF2B5EF4-FFF2-40B4-BE49-F238E27FC236}">
              <a16:creationId xmlns:a16="http://schemas.microsoft.com/office/drawing/2014/main" id="{6D0ECD56-FF17-4115-B518-8E8FCE28A3B2}"/>
            </a:ext>
            <a:ext uri="{147F2762-F138-4A5C-976F-8EAC2B608ADB}">
              <a16:predDERef xmlns:a16="http://schemas.microsoft.com/office/drawing/2014/main" pred="{9170C93B-3286-45DA-9DE6-03675C2714C6}"/>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259" name="Oval 1">
          <a:extLst>
            <a:ext uri="{FF2B5EF4-FFF2-40B4-BE49-F238E27FC236}">
              <a16:creationId xmlns:a16="http://schemas.microsoft.com/office/drawing/2014/main" id="{8554A0D5-0B4C-4293-8598-7BEDF8C959FC}"/>
            </a:ext>
            <a:ext uri="{147F2762-F138-4A5C-976F-8EAC2B608ADB}">
              <a16:predDERef xmlns:a16="http://schemas.microsoft.com/office/drawing/2014/main" pred="{6D0ECD56-FF17-4115-B518-8E8FCE28A3B2}"/>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60" name="Oval 1">
          <a:extLst>
            <a:ext uri="{FF2B5EF4-FFF2-40B4-BE49-F238E27FC236}">
              <a16:creationId xmlns:a16="http://schemas.microsoft.com/office/drawing/2014/main" id="{E3071CA6-3EF1-4DAC-90E5-B77ABC93608A}"/>
            </a:ext>
            <a:ext uri="{147F2762-F138-4A5C-976F-8EAC2B608ADB}">
              <a16:predDERef xmlns:a16="http://schemas.microsoft.com/office/drawing/2014/main" pred="{8554A0D5-0B4C-4293-8598-7BEDF8C959FC}"/>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261" name="Oval 1">
          <a:extLst>
            <a:ext uri="{FF2B5EF4-FFF2-40B4-BE49-F238E27FC236}">
              <a16:creationId xmlns:a16="http://schemas.microsoft.com/office/drawing/2014/main" id="{3B4083F4-D155-4648-85ED-BBAE627E3D28}"/>
            </a:ext>
            <a:ext uri="{147F2762-F138-4A5C-976F-8EAC2B608ADB}">
              <a16:predDERef xmlns:a16="http://schemas.microsoft.com/office/drawing/2014/main" pred="{E3071CA6-3EF1-4DAC-90E5-B77ABC93608A}"/>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262" name="Oval 1">
          <a:extLst>
            <a:ext uri="{FF2B5EF4-FFF2-40B4-BE49-F238E27FC236}">
              <a16:creationId xmlns:a16="http://schemas.microsoft.com/office/drawing/2014/main" id="{83CEB636-BF9A-4EF4-89C5-559F3A455677}"/>
            </a:ext>
            <a:ext uri="{147F2762-F138-4A5C-976F-8EAC2B608ADB}">
              <a16:predDERef xmlns:a16="http://schemas.microsoft.com/office/drawing/2014/main" pred="{3B4083F4-D155-4648-85ED-BBAE627E3D28}"/>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263" name="Oval 1">
          <a:extLst>
            <a:ext uri="{FF2B5EF4-FFF2-40B4-BE49-F238E27FC236}">
              <a16:creationId xmlns:a16="http://schemas.microsoft.com/office/drawing/2014/main" id="{9889F6F5-9639-486D-9CAB-F54B88B3279B}"/>
            </a:ext>
            <a:ext uri="{147F2762-F138-4A5C-976F-8EAC2B608ADB}">
              <a16:predDERef xmlns:a16="http://schemas.microsoft.com/office/drawing/2014/main" pred="{83CEB636-BF9A-4EF4-89C5-559F3A455677}"/>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64" name="Oval 1">
          <a:extLst>
            <a:ext uri="{FF2B5EF4-FFF2-40B4-BE49-F238E27FC236}">
              <a16:creationId xmlns:a16="http://schemas.microsoft.com/office/drawing/2014/main" id="{5E0A156F-8227-4880-B3FE-0DE784382B4A}"/>
            </a:ext>
            <a:ext uri="{147F2762-F138-4A5C-976F-8EAC2B608ADB}">
              <a16:predDERef xmlns:a16="http://schemas.microsoft.com/office/drawing/2014/main" pred="{9889F6F5-9639-486D-9CAB-F54B88B3279B}"/>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65" name="Oval 1">
          <a:extLst>
            <a:ext uri="{FF2B5EF4-FFF2-40B4-BE49-F238E27FC236}">
              <a16:creationId xmlns:a16="http://schemas.microsoft.com/office/drawing/2014/main" id="{578C9E36-C556-4171-9B3C-FB5E85B118D1}"/>
            </a:ext>
            <a:ext uri="{147F2762-F138-4A5C-976F-8EAC2B608ADB}">
              <a16:predDERef xmlns:a16="http://schemas.microsoft.com/office/drawing/2014/main" pred="{5E0A156F-8227-4880-B3FE-0DE784382B4A}"/>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266" name="Oval 1">
          <a:extLst>
            <a:ext uri="{FF2B5EF4-FFF2-40B4-BE49-F238E27FC236}">
              <a16:creationId xmlns:a16="http://schemas.microsoft.com/office/drawing/2014/main" id="{F7B237DB-F011-4E64-A4A8-5CD7163D131D}"/>
            </a:ext>
            <a:ext uri="{147F2762-F138-4A5C-976F-8EAC2B608ADB}">
              <a16:predDERef xmlns:a16="http://schemas.microsoft.com/office/drawing/2014/main" pred="{578C9E36-C556-4171-9B3C-FB5E85B118D1}"/>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67" name="Oval 1">
          <a:extLst>
            <a:ext uri="{FF2B5EF4-FFF2-40B4-BE49-F238E27FC236}">
              <a16:creationId xmlns:a16="http://schemas.microsoft.com/office/drawing/2014/main" id="{87D4F636-BA8C-472C-B446-E783CEE3B679}"/>
            </a:ext>
            <a:ext uri="{147F2762-F138-4A5C-976F-8EAC2B608ADB}">
              <a16:predDERef xmlns:a16="http://schemas.microsoft.com/office/drawing/2014/main" pred="{F7B237DB-F011-4E64-A4A8-5CD7163D131D}"/>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68" name="Oval 1">
          <a:extLst>
            <a:ext uri="{FF2B5EF4-FFF2-40B4-BE49-F238E27FC236}">
              <a16:creationId xmlns:a16="http://schemas.microsoft.com/office/drawing/2014/main" id="{A9A7170F-E358-49FC-81ED-0E866F4203DC}"/>
            </a:ext>
            <a:ext uri="{147F2762-F138-4A5C-976F-8EAC2B608ADB}">
              <a16:predDERef xmlns:a16="http://schemas.microsoft.com/office/drawing/2014/main" pred="{87D4F636-BA8C-472C-B446-E783CEE3B679}"/>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269" name="Oval 1">
          <a:extLst>
            <a:ext uri="{FF2B5EF4-FFF2-40B4-BE49-F238E27FC236}">
              <a16:creationId xmlns:a16="http://schemas.microsoft.com/office/drawing/2014/main" id="{650CD934-845E-498B-AEAF-B8A4456E01D2}"/>
            </a:ext>
            <a:ext uri="{147F2762-F138-4A5C-976F-8EAC2B608ADB}">
              <a16:predDERef xmlns:a16="http://schemas.microsoft.com/office/drawing/2014/main" pred="{A9A7170F-E358-49FC-81ED-0E866F4203DC}"/>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70" name="Oval 1">
          <a:extLst>
            <a:ext uri="{FF2B5EF4-FFF2-40B4-BE49-F238E27FC236}">
              <a16:creationId xmlns:a16="http://schemas.microsoft.com/office/drawing/2014/main" id="{51B41093-6A1D-44FF-9361-3582EBF0CB2F}"/>
            </a:ext>
            <a:ext uri="{147F2762-F138-4A5C-976F-8EAC2B608ADB}">
              <a16:predDERef xmlns:a16="http://schemas.microsoft.com/office/drawing/2014/main" pred="{650CD934-845E-498B-AEAF-B8A4456E01D2}"/>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71" name="Oval 1">
          <a:extLst>
            <a:ext uri="{FF2B5EF4-FFF2-40B4-BE49-F238E27FC236}">
              <a16:creationId xmlns:a16="http://schemas.microsoft.com/office/drawing/2014/main" id="{E7F3CDAE-7B44-4669-B9A1-CD6BBEEA2E1D}"/>
            </a:ext>
            <a:ext uri="{147F2762-F138-4A5C-976F-8EAC2B608ADB}">
              <a16:predDERef xmlns:a16="http://schemas.microsoft.com/office/drawing/2014/main" pred="{51B41093-6A1D-44FF-9361-3582EBF0CB2F}"/>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272" name="Oval 1">
          <a:extLst>
            <a:ext uri="{FF2B5EF4-FFF2-40B4-BE49-F238E27FC236}">
              <a16:creationId xmlns:a16="http://schemas.microsoft.com/office/drawing/2014/main" id="{39E0D2F0-799B-4017-8639-581CB8BFCB43}"/>
            </a:ext>
            <a:ext uri="{147F2762-F138-4A5C-976F-8EAC2B608ADB}">
              <a16:predDERef xmlns:a16="http://schemas.microsoft.com/office/drawing/2014/main" pred="{E7F3CDAE-7B44-4669-B9A1-CD6BBEEA2E1D}"/>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273" name="Oval 1">
          <a:extLst>
            <a:ext uri="{FF2B5EF4-FFF2-40B4-BE49-F238E27FC236}">
              <a16:creationId xmlns:a16="http://schemas.microsoft.com/office/drawing/2014/main" id="{49FE26AE-0919-46E1-84F4-4BC88017532D}"/>
            </a:ext>
            <a:ext uri="{147F2762-F138-4A5C-976F-8EAC2B608ADB}">
              <a16:predDERef xmlns:a16="http://schemas.microsoft.com/office/drawing/2014/main" pred="{39E0D2F0-799B-4017-8639-581CB8BFCB43}"/>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98" name="Oval 1">
          <a:extLst>
            <a:ext uri="{FF2B5EF4-FFF2-40B4-BE49-F238E27FC236}">
              <a16:creationId xmlns:a16="http://schemas.microsoft.com/office/drawing/2014/main" id="{B0F1358E-27B8-437F-B6BD-EB7EF2415C5D}"/>
            </a:ext>
            <a:ext uri="{147F2762-F138-4A5C-976F-8EAC2B608ADB}">
              <a16:predDERef xmlns:a16="http://schemas.microsoft.com/office/drawing/2014/main" pred="{49FE26AE-0919-46E1-84F4-4BC88017532D}"/>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299" name="Oval 1">
          <a:extLst>
            <a:ext uri="{FF2B5EF4-FFF2-40B4-BE49-F238E27FC236}">
              <a16:creationId xmlns:a16="http://schemas.microsoft.com/office/drawing/2014/main" id="{795398E4-E691-412A-8580-A8BA5BAE8B31}"/>
            </a:ext>
            <a:ext uri="{147F2762-F138-4A5C-976F-8EAC2B608ADB}">
              <a16:predDERef xmlns:a16="http://schemas.microsoft.com/office/drawing/2014/main" pred="{B0F1358E-27B8-437F-B6BD-EB7EF2415C5D}"/>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300" name="Oval 1">
          <a:extLst>
            <a:ext uri="{FF2B5EF4-FFF2-40B4-BE49-F238E27FC236}">
              <a16:creationId xmlns:a16="http://schemas.microsoft.com/office/drawing/2014/main" id="{58E9CC93-B209-4C1C-8E53-927150C934FB}"/>
            </a:ext>
            <a:ext uri="{147F2762-F138-4A5C-976F-8EAC2B608ADB}">
              <a16:predDERef xmlns:a16="http://schemas.microsoft.com/office/drawing/2014/main" pred="{795398E4-E691-412A-8580-A8BA5BAE8B31}"/>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301" name="Oval 1">
          <a:extLst>
            <a:ext uri="{FF2B5EF4-FFF2-40B4-BE49-F238E27FC236}">
              <a16:creationId xmlns:a16="http://schemas.microsoft.com/office/drawing/2014/main" id="{FEFF04AA-A40D-4FF0-B8E0-5F39F6841F2D}"/>
            </a:ext>
            <a:ext uri="{147F2762-F138-4A5C-976F-8EAC2B608ADB}">
              <a16:predDERef xmlns:a16="http://schemas.microsoft.com/office/drawing/2014/main" pred="{58E9CC93-B209-4C1C-8E53-927150C934FB}"/>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12" name="Oval 1">
          <a:extLst>
            <a:ext uri="{FF2B5EF4-FFF2-40B4-BE49-F238E27FC236}">
              <a16:creationId xmlns:a16="http://schemas.microsoft.com/office/drawing/2014/main" id="{5999B4D3-4534-4993-B571-2ED31C51EA9A}"/>
            </a:ext>
            <a:ext uri="{147F2762-F138-4A5C-976F-8EAC2B608ADB}">
              <a16:predDERef xmlns:a16="http://schemas.microsoft.com/office/drawing/2014/main" pred="{FEFF04AA-A40D-4FF0-B8E0-5F39F6841F2D}"/>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13" name="Oval 1">
          <a:extLst>
            <a:ext uri="{FF2B5EF4-FFF2-40B4-BE49-F238E27FC236}">
              <a16:creationId xmlns:a16="http://schemas.microsoft.com/office/drawing/2014/main" id="{B44B3163-21CE-411B-B3A2-BD7EC2FE0758}"/>
            </a:ext>
            <a:ext uri="{147F2762-F138-4A5C-976F-8EAC2B608ADB}">
              <a16:predDERef xmlns:a16="http://schemas.microsoft.com/office/drawing/2014/main" pred="{5999B4D3-4534-4993-B571-2ED31C51EA9A}"/>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14" name="Oval 1">
          <a:extLst>
            <a:ext uri="{FF2B5EF4-FFF2-40B4-BE49-F238E27FC236}">
              <a16:creationId xmlns:a16="http://schemas.microsoft.com/office/drawing/2014/main" id="{F13ED077-43A1-480E-8D6C-35612FC6FC30}"/>
            </a:ext>
            <a:ext uri="{147F2762-F138-4A5C-976F-8EAC2B608ADB}">
              <a16:predDERef xmlns:a16="http://schemas.microsoft.com/office/drawing/2014/main" pred="{B44B3163-21CE-411B-B3A2-BD7EC2FE0758}"/>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15" name="Oval 1">
          <a:extLst>
            <a:ext uri="{FF2B5EF4-FFF2-40B4-BE49-F238E27FC236}">
              <a16:creationId xmlns:a16="http://schemas.microsoft.com/office/drawing/2014/main" id="{14A72BCA-2268-44C7-AA92-BE75F12B3DA9}"/>
            </a:ext>
            <a:ext uri="{147F2762-F138-4A5C-976F-8EAC2B608ADB}">
              <a16:predDERef xmlns:a16="http://schemas.microsoft.com/office/drawing/2014/main" pred="{F13ED077-43A1-480E-8D6C-35612FC6FC30}"/>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16" name="Oval 1">
          <a:extLst>
            <a:ext uri="{FF2B5EF4-FFF2-40B4-BE49-F238E27FC236}">
              <a16:creationId xmlns:a16="http://schemas.microsoft.com/office/drawing/2014/main" id="{A52795AF-AAFA-467D-9CB6-0B1962537991}"/>
            </a:ext>
            <a:ext uri="{147F2762-F138-4A5C-976F-8EAC2B608ADB}">
              <a16:predDERef xmlns:a16="http://schemas.microsoft.com/office/drawing/2014/main" pred="{14A72BCA-2268-44C7-AA92-BE75F12B3DA9}"/>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17" name="Oval 1">
          <a:extLst>
            <a:ext uri="{FF2B5EF4-FFF2-40B4-BE49-F238E27FC236}">
              <a16:creationId xmlns:a16="http://schemas.microsoft.com/office/drawing/2014/main" id="{C73F4BAD-9A71-4DD1-BB8E-AEA0F32FEEB5}"/>
            </a:ext>
            <a:ext uri="{147F2762-F138-4A5C-976F-8EAC2B608ADB}">
              <a16:predDERef xmlns:a16="http://schemas.microsoft.com/office/drawing/2014/main" pred="{A52795AF-AAFA-467D-9CB6-0B1962537991}"/>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18" name="Oval 1">
          <a:extLst>
            <a:ext uri="{FF2B5EF4-FFF2-40B4-BE49-F238E27FC236}">
              <a16:creationId xmlns:a16="http://schemas.microsoft.com/office/drawing/2014/main" id="{E9418DAA-A082-4DDF-BAE9-E5C080E7AC9D}"/>
            </a:ext>
            <a:ext uri="{147F2762-F138-4A5C-976F-8EAC2B608ADB}">
              <a16:predDERef xmlns:a16="http://schemas.microsoft.com/office/drawing/2014/main" pred="{C73F4BAD-9A71-4DD1-BB8E-AEA0F32FEEB5}"/>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19" name="Oval 1">
          <a:extLst>
            <a:ext uri="{FF2B5EF4-FFF2-40B4-BE49-F238E27FC236}">
              <a16:creationId xmlns:a16="http://schemas.microsoft.com/office/drawing/2014/main" id="{E39E1371-FE5D-4F59-B41A-19ECB875128C}"/>
            </a:ext>
            <a:ext uri="{147F2762-F138-4A5C-976F-8EAC2B608ADB}">
              <a16:predDERef xmlns:a16="http://schemas.microsoft.com/office/drawing/2014/main" pred="{E9418DAA-A082-4DDF-BAE9-E5C080E7AC9D}"/>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20" name="Oval 1">
          <a:extLst>
            <a:ext uri="{FF2B5EF4-FFF2-40B4-BE49-F238E27FC236}">
              <a16:creationId xmlns:a16="http://schemas.microsoft.com/office/drawing/2014/main" id="{848C8A15-79D6-4315-96F5-A8121D333C2C}"/>
            </a:ext>
            <a:ext uri="{147F2762-F138-4A5C-976F-8EAC2B608ADB}">
              <a16:predDERef xmlns:a16="http://schemas.microsoft.com/office/drawing/2014/main" pred="{E39E1371-FE5D-4F59-B41A-19ECB875128C}"/>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21" name="Oval 1">
          <a:extLst>
            <a:ext uri="{FF2B5EF4-FFF2-40B4-BE49-F238E27FC236}">
              <a16:creationId xmlns:a16="http://schemas.microsoft.com/office/drawing/2014/main" id="{38891194-A1B7-4A56-9F2A-17C801444C4D}"/>
            </a:ext>
            <a:ext uri="{147F2762-F138-4A5C-976F-8EAC2B608ADB}">
              <a16:predDERef xmlns:a16="http://schemas.microsoft.com/office/drawing/2014/main" pred="{848C8A15-79D6-4315-96F5-A8121D333C2C}"/>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22" name="Oval 1">
          <a:extLst>
            <a:ext uri="{FF2B5EF4-FFF2-40B4-BE49-F238E27FC236}">
              <a16:creationId xmlns:a16="http://schemas.microsoft.com/office/drawing/2014/main" id="{F4C073F2-C146-45EC-96B2-5BFAB1A43BE0}"/>
            </a:ext>
            <a:ext uri="{147F2762-F138-4A5C-976F-8EAC2B608ADB}">
              <a16:predDERef xmlns:a16="http://schemas.microsoft.com/office/drawing/2014/main" pred="{38891194-A1B7-4A56-9F2A-17C801444C4D}"/>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23" name="Oval 1">
          <a:extLst>
            <a:ext uri="{FF2B5EF4-FFF2-40B4-BE49-F238E27FC236}">
              <a16:creationId xmlns:a16="http://schemas.microsoft.com/office/drawing/2014/main" id="{9FF40000-35C1-4662-B8B2-70F2400C1F34}"/>
            </a:ext>
            <a:ext uri="{147F2762-F138-4A5C-976F-8EAC2B608ADB}">
              <a16:predDERef xmlns:a16="http://schemas.microsoft.com/office/drawing/2014/main" pred="{F4C073F2-C146-45EC-96B2-5BFAB1A43BE0}"/>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24" name="Oval 1">
          <a:extLst>
            <a:ext uri="{FF2B5EF4-FFF2-40B4-BE49-F238E27FC236}">
              <a16:creationId xmlns:a16="http://schemas.microsoft.com/office/drawing/2014/main" id="{32A7E356-4A4D-451C-83FA-99B228397CB7}"/>
            </a:ext>
            <a:ext uri="{147F2762-F138-4A5C-976F-8EAC2B608ADB}">
              <a16:predDERef xmlns:a16="http://schemas.microsoft.com/office/drawing/2014/main" pred="{9FF40000-35C1-4662-B8B2-70F2400C1F34}"/>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25" name="Oval 1">
          <a:extLst>
            <a:ext uri="{FF2B5EF4-FFF2-40B4-BE49-F238E27FC236}">
              <a16:creationId xmlns:a16="http://schemas.microsoft.com/office/drawing/2014/main" id="{F5852142-E6A3-4928-8A86-9BACBAC9367A}"/>
            </a:ext>
            <a:ext uri="{147F2762-F138-4A5C-976F-8EAC2B608ADB}">
              <a16:predDERef xmlns:a16="http://schemas.microsoft.com/office/drawing/2014/main" pred="{32A7E356-4A4D-451C-83FA-99B228397CB7}"/>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26" name="Oval 1">
          <a:extLst>
            <a:ext uri="{FF2B5EF4-FFF2-40B4-BE49-F238E27FC236}">
              <a16:creationId xmlns:a16="http://schemas.microsoft.com/office/drawing/2014/main" id="{9A4B50EB-30FD-4CA8-AAD6-3C68D3D62BD2}"/>
            </a:ext>
            <a:ext uri="{147F2762-F138-4A5C-976F-8EAC2B608ADB}">
              <a16:predDERef xmlns:a16="http://schemas.microsoft.com/office/drawing/2014/main" pred="{F5852142-E6A3-4928-8A86-9BACBAC9367A}"/>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27" name="Oval 1">
          <a:extLst>
            <a:ext uri="{FF2B5EF4-FFF2-40B4-BE49-F238E27FC236}">
              <a16:creationId xmlns:a16="http://schemas.microsoft.com/office/drawing/2014/main" id="{DB984020-3F15-4D18-81B5-491CF3CBECC5}"/>
            </a:ext>
            <a:ext uri="{147F2762-F138-4A5C-976F-8EAC2B608ADB}">
              <a16:predDERef xmlns:a16="http://schemas.microsoft.com/office/drawing/2014/main" pred="{9A4B50EB-30FD-4CA8-AAD6-3C68D3D62BD2}"/>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28" name="Oval 1">
          <a:extLst>
            <a:ext uri="{FF2B5EF4-FFF2-40B4-BE49-F238E27FC236}">
              <a16:creationId xmlns:a16="http://schemas.microsoft.com/office/drawing/2014/main" id="{08F999A5-EAA9-4EEE-B1E9-764622D71922}"/>
            </a:ext>
            <a:ext uri="{147F2762-F138-4A5C-976F-8EAC2B608ADB}">
              <a16:predDERef xmlns:a16="http://schemas.microsoft.com/office/drawing/2014/main" pred="{DB984020-3F15-4D18-81B5-491CF3CBECC5}"/>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29" name="Oval 1">
          <a:extLst>
            <a:ext uri="{FF2B5EF4-FFF2-40B4-BE49-F238E27FC236}">
              <a16:creationId xmlns:a16="http://schemas.microsoft.com/office/drawing/2014/main" id="{7A243DF5-3C07-4E93-AA12-7D395E878D68}"/>
            </a:ext>
            <a:ext uri="{147F2762-F138-4A5C-976F-8EAC2B608ADB}">
              <a16:predDERef xmlns:a16="http://schemas.microsoft.com/office/drawing/2014/main" pred="{08F999A5-EAA9-4EEE-B1E9-764622D71922}"/>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30" name="Oval 1">
          <a:extLst>
            <a:ext uri="{FF2B5EF4-FFF2-40B4-BE49-F238E27FC236}">
              <a16:creationId xmlns:a16="http://schemas.microsoft.com/office/drawing/2014/main" id="{1303969F-9E28-40CD-86B8-32B782A61188}"/>
            </a:ext>
            <a:ext uri="{147F2762-F138-4A5C-976F-8EAC2B608ADB}">
              <a16:predDERef xmlns:a16="http://schemas.microsoft.com/office/drawing/2014/main" pred="{7A243DF5-3C07-4E93-AA12-7D395E878D68}"/>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31" name="Oval 1">
          <a:extLst>
            <a:ext uri="{FF2B5EF4-FFF2-40B4-BE49-F238E27FC236}">
              <a16:creationId xmlns:a16="http://schemas.microsoft.com/office/drawing/2014/main" id="{5522266C-EDC1-42A9-A08C-5300CC43BD53}"/>
            </a:ext>
            <a:ext uri="{147F2762-F138-4A5C-976F-8EAC2B608ADB}">
              <a16:predDERef xmlns:a16="http://schemas.microsoft.com/office/drawing/2014/main" pred="{1303969F-9E28-40CD-86B8-32B782A61188}"/>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32" name="Oval 1">
          <a:extLst>
            <a:ext uri="{FF2B5EF4-FFF2-40B4-BE49-F238E27FC236}">
              <a16:creationId xmlns:a16="http://schemas.microsoft.com/office/drawing/2014/main" id="{29A1B7E5-CC3D-4934-8A8F-19091B44C3B1}"/>
            </a:ext>
            <a:ext uri="{147F2762-F138-4A5C-976F-8EAC2B608ADB}">
              <a16:predDERef xmlns:a16="http://schemas.microsoft.com/office/drawing/2014/main" pred="{5522266C-EDC1-42A9-A08C-5300CC43BD53}"/>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33" name="Oval 1">
          <a:extLst>
            <a:ext uri="{FF2B5EF4-FFF2-40B4-BE49-F238E27FC236}">
              <a16:creationId xmlns:a16="http://schemas.microsoft.com/office/drawing/2014/main" id="{7E2B6B34-EC67-4DDD-9B64-FA42C23D811E}"/>
            </a:ext>
            <a:ext uri="{147F2762-F138-4A5C-976F-8EAC2B608ADB}">
              <a16:predDERef xmlns:a16="http://schemas.microsoft.com/office/drawing/2014/main" pred="{29A1B7E5-CC3D-4934-8A8F-19091B44C3B1}"/>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34" name="Oval 1">
          <a:extLst>
            <a:ext uri="{FF2B5EF4-FFF2-40B4-BE49-F238E27FC236}">
              <a16:creationId xmlns:a16="http://schemas.microsoft.com/office/drawing/2014/main" id="{34B5FE1A-6BC0-445A-8EF4-A8DF86651AB0}"/>
            </a:ext>
            <a:ext uri="{147F2762-F138-4A5C-976F-8EAC2B608ADB}">
              <a16:predDERef xmlns:a16="http://schemas.microsoft.com/office/drawing/2014/main" pred="{7E2B6B34-EC67-4DDD-9B64-FA42C23D811E}"/>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35" name="Oval 1">
          <a:extLst>
            <a:ext uri="{FF2B5EF4-FFF2-40B4-BE49-F238E27FC236}">
              <a16:creationId xmlns:a16="http://schemas.microsoft.com/office/drawing/2014/main" id="{2A31FEDA-8364-4865-B4A8-5F6861FBB662}"/>
            </a:ext>
            <a:ext uri="{147F2762-F138-4A5C-976F-8EAC2B608ADB}">
              <a16:predDERef xmlns:a16="http://schemas.microsoft.com/office/drawing/2014/main" pred="{34B5FE1A-6BC0-445A-8EF4-A8DF86651AB0}"/>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36" name="Oval 1">
          <a:extLst>
            <a:ext uri="{FF2B5EF4-FFF2-40B4-BE49-F238E27FC236}">
              <a16:creationId xmlns:a16="http://schemas.microsoft.com/office/drawing/2014/main" id="{555485F2-0AC8-46BA-9096-DAFF5840F5AC}"/>
            </a:ext>
            <a:ext uri="{147F2762-F138-4A5C-976F-8EAC2B608ADB}">
              <a16:predDERef xmlns:a16="http://schemas.microsoft.com/office/drawing/2014/main" pred="{2A31FEDA-8364-4865-B4A8-5F6861FBB662}"/>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37" name="Oval 1">
          <a:extLst>
            <a:ext uri="{FF2B5EF4-FFF2-40B4-BE49-F238E27FC236}">
              <a16:creationId xmlns:a16="http://schemas.microsoft.com/office/drawing/2014/main" id="{31B2263B-BB9F-47C9-A62A-FF0214A3269B}"/>
            </a:ext>
            <a:ext uri="{147F2762-F138-4A5C-976F-8EAC2B608ADB}">
              <a16:predDERef xmlns:a16="http://schemas.microsoft.com/office/drawing/2014/main" pred="{555485F2-0AC8-46BA-9096-DAFF5840F5AC}"/>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38" name="Oval 1">
          <a:extLst>
            <a:ext uri="{FF2B5EF4-FFF2-40B4-BE49-F238E27FC236}">
              <a16:creationId xmlns:a16="http://schemas.microsoft.com/office/drawing/2014/main" id="{FE2E2CF3-501D-4ED1-9250-1C3D68AA51B5}"/>
            </a:ext>
            <a:ext uri="{147F2762-F138-4A5C-976F-8EAC2B608ADB}">
              <a16:predDERef xmlns:a16="http://schemas.microsoft.com/office/drawing/2014/main" pred="{31B2263B-BB9F-47C9-A62A-FF0214A3269B}"/>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39" name="Oval 1">
          <a:extLst>
            <a:ext uri="{FF2B5EF4-FFF2-40B4-BE49-F238E27FC236}">
              <a16:creationId xmlns:a16="http://schemas.microsoft.com/office/drawing/2014/main" id="{BFE9F6A4-1A2C-42AD-AE72-F3E0C3DC77A4}"/>
            </a:ext>
            <a:ext uri="{147F2762-F138-4A5C-976F-8EAC2B608ADB}">
              <a16:predDERef xmlns:a16="http://schemas.microsoft.com/office/drawing/2014/main" pred="{FE2E2CF3-501D-4ED1-9250-1C3D68AA51B5}"/>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40" name="Oval 1">
          <a:extLst>
            <a:ext uri="{FF2B5EF4-FFF2-40B4-BE49-F238E27FC236}">
              <a16:creationId xmlns:a16="http://schemas.microsoft.com/office/drawing/2014/main" id="{D772AE24-22BC-4188-A022-E84BB8499737}"/>
            </a:ext>
            <a:ext uri="{147F2762-F138-4A5C-976F-8EAC2B608ADB}">
              <a16:predDERef xmlns:a16="http://schemas.microsoft.com/office/drawing/2014/main" pred="{BFE9F6A4-1A2C-42AD-AE72-F3E0C3DC77A4}"/>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41" name="Oval 1">
          <a:extLst>
            <a:ext uri="{FF2B5EF4-FFF2-40B4-BE49-F238E27FC236}">
              <a16:creationId xmlns:a16="http://schemas.microsoft.com/office/drawing/2014/main" id="{EF10EC23-241D-427C-B51E-C5A8F064190B}"/>
            </a:ext>
            <a:ext uri="{147F2762-F138-4A5C-976F-8EAC2B608ADB}">
              <a16:predDERef xmlns:a16="http://schemas.microsoft.com/office/drawing/2014/main" pred="{D772AE24-22BC-4188-A022-E84BB8499737}"/>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42" name="Oval 1">
          <a:extLst>
            <a:ext uri="{FF2B5EF4-FFF2-40B4-BE49-F238E27FC236}">
              <a16:creationId xmlns:a16="http://schemas.microsoft.com/office/drawing/2014/main" id="{96782919-4060-4284-A448-B66234A38F92}"/>
            </a:ext>
            <a:ext uri="{147F2762-F138-4A5C-976F-8EAC2B608ADB}">
              <a16:predDERef xmlns:a16="http://schemas.microsoft.com/office/drawing/2014/main" pred="{EF10EC23-241D-427C-B51E-C5A8F064190B}"/>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543" name="Oval 1">
          <a:extLst>
            <a:ext uri="{FF2B5EF4-FFF2-40B4-BE49-F238E27FC236}">
              <a16:creationId xmlns:a16="http://schemas.microsoft.com/office/drawing/2014/main" id="{67D67303-99E0-4B18-8FF6-206EFB07A594}"/>
            </a:ext>
            <a:ext uri="{147F2762-F138-4A5C-976F-8EAC2B608ADB}">
              <a16:predDERef xmlns:a16="http://schemas.microsoft.com/office/drawing/2014/main" pred="{96782919-4060-4284-A448-B66234A38F92}"/>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44" name="Oval 1">
          <a:extLst>
            <a:ext uri="{FF2B5EF4-FFF2-40B4-BE49-F238E27FC236}">
              <a16:creationId xmlns:a16="http://schemas.microsoft.com/office/drawing/2014/main" id="{8DCAACB2-E3E8-4C3F-8505-FC7B44151215}"/>
            </a:ext>
            <a:ext uri="{147F2762-F138-4A5C-976F-8EAC2B608ADB}">
              <a16:predDERef xmlns:a16="http://schemas.microsoft.com/office/drawing/2014/main" pred="{67D67303-99E0-4B18-8FF6-206EFB07A594}"/>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45" name="Oval 1">
          <a:extLst>
            <a:ext uri="{FF2B5EF4-FFF2-40B4-BE49-F238E27FC236}">
              <a16:creationId xmlns:a16="http://schemas.microsoft.com/office/drawing/2014/main" id="{58345343-9993-4B0D-9660-2CDC1208404F}"/>
            </a:ext>
            <a:ext uri="{147F2762-F138-4A5C-976F-8EAC2B608ADB}">
              <a16:predDERef xmlns:a16="http://schemas.microsoft.com/office/drawing/2014/main" pred="{8DCAACB2-E3E8-4C3F-8505-FC7B4415121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546" name="Oval 1">
          <a:extLst>
            <a:ext uri="{FF2B5EF4-FFF2-40B4-BE49-F238E27FC236}">
              <a16:creationId xmlns:a16="http://schemas.microsoft.com/office/drawing/2014/main" id="{CC6F1C51-87E8-40FA-A500-60F3CFFFE368}"/>
            </a:ext>
            <a:ext uri="{147F2762-F138-4A5C-976F-8EAC2B608ADB}">
              <a16:predDERef xmlns:a16="http://schemas.microsoft.com/office/drawing/2014/main" pred="{58345343-9993-4B0D-9660-2CDC1208404F}"/>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47" name="Oval 1">
          <a:extLst>
            <a:ext uri="{FF2B5EF4-FFF2-40B4-BE49-F238E27FC236}">
              <a16:creationId xmlns:a16="http://schemas.microsoft.com/office/drawing/2014/main" id="{763FE8E5-7C8A-4FEA-8397-7BD35755AF30}"/>
            </a:ext>
            <a:ext uri="{147F2762-F138-4A5C-976F-8EAC2B608ADB}">
              <a16:predDERef xmlns:a16="http://schemas.microsoft.com/office/drawing/2014/main" pred="{CC6F1C51-87E8-40FA-A500-60F3CFFFE36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48" name="Oval 1">
          <a:extLst>
            <a:ext uri="{FF2B5EF4-FFF2-40B4-BE49-F238E27FC236}">
              <a16:creationId xmlns:a16="http://schemas.microsoft.com/office/drawing/2014/main" id="{0FE8F1DB-FED6-432F-BDE8-1B0F3A98DC8A}"/>
            </a:ext>
            <a:ext uri="{147F2762-F138-4A5C-976F-8EAC2B608ADB}">
              <a16:predDERef xmlns:a16="http://schemas.microsoft.com/office/drawing/2014/main" pred="{763FE8E5-7C8A-4FEA-8397-7BD35755AF3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549" name="Oval 1">
          <a:extLst>
            <a:ext uri="{FF2B5EF4-FFF2-40B4-BE49-F238E27FC236}">
              <a16:creationId xmlns:a16="http://schemas.microsoft.com/office/drawing/2014/main" id="{7392511B-4515-43D6-9297-5D057DC67600}"/>
            </a:ext>
            <a:ext uri="{147F2762-F138-4A5C-976F-8EAC2B608ADB}">
              <a16:predDERef xmlns:a16="http://schemas.microsoft.com/office/drawing/2014/main" pred="{0FE8F1DB-FED6-432F-BDE8-1B0F3A98DC8A}"/>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50" name="Oval 1">
          <a:extLst>
            <a:ext uri="{FF2B5EF4-FFF2-40B4-BE49-F238E27FC236}">
              <a16:creationId xmlns:a16="http://schemas.microsoft.com/office/drawing/2014/main" id="{5E9006C0-1C3E-4338-8CF4-EBCF66BD5C88}"/>
            </a:ext>
            <a:ext uri="{147F2762-F138-4A5C-976F-8EAC2B608ADB}">
              <a16:predDERef xmlns:a16="http://schemas.microsoft.com/office/drawing/2014/main" pred="{7392511B-4515-43D6-9297-5D057DC6760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51" name="Oval 1">
          <a:extLst>
            <a:ext uri="{FF2B5EF4-FFF2-40B4-BE49-F238E27FC236}">
              <a16:creationId xmlns:a16="http://schemas.microsoft.com/office/drawing/2014/main" id="{ADCA7069-C63F-46B3-A395-65068E7E71D1}"/>
            </a:ext>
            <a:ext uri="{147F2762-F138-4A5C-976F-8EAC2B608ADB}">
              <a16:predDERef xmlns:a16="http://schemas.microsoft.com/office/drawing/2014/main" pred="{5E9006C0-1C3E-4338-8CF4-EBCF66BD5C8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552" name="Oval 1">
          <a:extLst>
            <a:ext uri="{FF2B5EF4-FFF2-40B4-BE49-F238E27FC236}">
              <a16:creationId xmlns:a16="http://schemas.microsoft.com/office/drawing/2014/main" id="{35E15E90-E14A-4D68-A2E9-EEFA5BE1C641}"/>
            </a:ext>
            <a:ext uri="{147F2762-F138-4A5C-976F-8EAC2B608ADB}">
              <a16:predDERef xmlns:a16="http://schemas.microsoft.com/office/drawing/2014/main" pred="{ADCA7069-C63F-46B3-A395-65068E7E71D1}"/>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53" name="Oval 1">
          <a:extLst>
            <a:ext uri="{FF2B5EF4-FFF2-40B4-BE49-F238E27FC236}">
              <a16:creationId xmlns:a16="http://schemas.microsoft.com/office/drawing/2014/main" id="{41EA30F8-F521-4CAE-B742-2031511D736C}"/>
            </a:ext>
            <a:ext uri="{147F2762-F138-4A5C-976F-8EAC2B608ADB}">
              <a16:predDERef xmlns:a16="http://schemas.microsoft.com/office/drawing/2014/main" pred="{35E15E90-E14A-4D68-A2E9-EEFA5BE1C64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54" name="Oval 1">
          <a:extLst>
            <a:ext uri="{FF2B5EF4-FFF2-40B4-BE49-F238E27FC236}">
              <a16:creationId xmlns:a16="http://schemas.microsoft.com/office/drawing/2014/main" id="{8A739DD2-5A8A-49DB-AFDF-F97CF127A1E3}"/>
            </a:ext>
            <a:ext uri="{147F2762-F138-4A5C-976F-8EAC2B608ADB}">
              <a16:predDERef xmlns:a16="http://schemas.microsoft.com/office/drawing/2014/main" pred="{41EA30F8-F521-4CAE-B742-2031511D736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555" name="Oval 1">
          <a:extLst>
            <a:ext uri="{FF2B5EF4-FFF2-40B4-BE49-F238E27FC236}">
              <a16:creationId xmlns:a16="http://schemas.microsoft.com/office/drawing/2014/main" id="{2E00C9B0-EAAB-454A-8CA1-7F20B0D5834C}"/>
            </a:ext>
            <a:ext uri="{147F2762-F138-4A5C-976F-8EAC2B608ADB}">
              <a16:predDERef xmlns:a16="http://schemas.microsoft.com/office/drawing/2014/main" pred="{8A739DD2-5A8A-49DB-AFDF-F97CF127A1E3}"/>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56" name="Oval 1">
          <a:extLst>
            <a:ext uri="{FF2B5EF4-FFF2-40B4-BE49-F238E27FC236}">
              <a16:creationId xmlns:a16="http://schemas.microsoft.com/office/drawing/2014/main" id="{99D617CC-7D82-41B8-9532-F8C605953158}"/>
            </a:ext>
            <a:ext uri="{147F2762-F138-4A5C-976F-8EAC2B608ADB}">
              <a16:predDERef xmlns:a16="http://schemas.microsoft.com/office/drawing/2014/main" pred="{2E00C9B0-EAAB-454A-8CA1-7F20B0D5834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57" name="Oval 1">
          <a:extLst>
            <a:ext uri="{FF2B5EF4-FFF2-40B4-BE49-F238E27FC236}">
              <a16:creationId xmlns:a16="http://schemas.microsoft.com/office/drawing/2014/main" id="{A1706563-0B48-46F2-8019-50E3508BB683}"/>
            </a:ext>
            <a:ext uri="{147F2762-F138-4A5C-976F-8EAC2B608ADB}">
              <a16:predDERef xmlns:a16="http://schemas.microsoft.com/office/drawing/2014/main" pred="{99D617CC-7D82-41B8-9532-F8C60595315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558" name="Oval 1">
          <a:extLst>
            <a:ext uri="{FF2B5EF4-FFF2-40B4-BE49-F238E27FC236}">
              <a16:creationId xmlns:a16="http://schemas.microsoft.com/office/drawing/2014/main" id="{54E6D412-C10E-4F5D-BF75-A7924167A8B9}"/>
            </a:ext>
            <a:ext uri="{147F2762-F138-4A5C-976F-8EAC2B608ADB}">
              <a16:predDERef xmlns:a16="http://schemas.microsoft.com/office/drawing/2014/main" pred="{A1706563-0B48-46F2-8019-50E3508BB683}"/>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59" name="Oval 1">
          <a:extLst>
            <a:ext uri="{FF2B5EF4-FFF2-40B4-BE49-F238E27FC236}">
              <a16:creationId xmlns:a16="http://schemas.microsoft.com/office/drawing/2014/main" id="{59F8FB78-37D8-47BE-805F-CE250619EF88}"/>
            </a:ext>
            <a:ext uri="{147F2762-F138-4A5C-976F-8EAC2B608ADB}">
              <a16:predDERef xmlns:a16="http://schemas.microsoft.com/office/drawing/2014/main" pred="{54E6D412-C10E-4F5D-BF75-A7924167A8B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60" name="Oval 1">
          <a:extLst>
            <a:ext uri="{FF2B5EF4-FFF2-40B4-BE49-F238E27FC236}">
              <a16:creationId xmlns:a16="http://schemas.microsoft.com/office/drawing/2014/main" id="{1DA9B1AF-ECA3-4F54-BE0E-BEDED6F676ED}"/>
            </a:ext>
            <a:ext uri="{147F2762-F138-4A5C-976F-8EAC2B608ADB}">
              <a16:predDERef xmlns:a16="http://schemas.microsoft.com/office/drawing/2014/main" pred="{59F8FB78-37D8-47BE-805F-CE250619EF8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561" name="Oval 1">
          <a:extLst>
            <a:ext uri="{FF2B5EF4-FFF2-40B4-BE49-F238E27FC236}">
              <a16:creationId xmlns:a16="http://schemas.microsoft.com/office/drawing/2014/main" id="{841ECAA0-E7FA-4498-AA2A-F267D5690A87}"/>
            </a:ext>
            <a:ext uri="{147F2762-F138-4A5C-976F-8EAC2B608ADB}">
              <a16:predDERef xmlns:a16="http://schemas.microsoft.com/office/drawing/2014/main" pred="{1DA9B1AF-ECA3-4F54-BE0E-BEDED6F676ED}"/>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62" name="Oval 1">
          <a:extLst>
            <a:ext uri="{FF2B5EF4-FFF2-40B4-BE49-F238E27FC236}">
              <a16:creationId xmlns:a16="http://schemas.microsoft.com/office/drawing/2014/main" id="{44DABEB2-6B7E-49B8-BDFD-D227B9DB24D4}"/>
            </a:ext>
            <a:ext uri="{147F2762-F138-4A5C-976F-8EAC2B608ADB}">
              <a16:predDERef xmlns:a16="http://schemas.microsoft.com/office/drawing/2014/main" pred="{841ECAA0-E7FA-4498-AA2A-F267D5690A87}"/>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63" name="Oval 1">
          <a:extLst>
            <a:ext uri="{FF2B5EF4-FFF2-40B4-BE49-F238E27FC236}">
              <a16:creationId xmlns:a16="http://schemas.microsoft.com/office/drawing/2014/main" id="{6E3B1581-81DC-4415-BF0F-A01363EE86D5}"/>
            </a:ext>
            <a:ext uri="{147F2762-F138-4A5C-976F-8EAC2B608ADB}">
              <a16:predDERef xmlns:a16="http://schemas.microsoft.com/office/drawing/2014/main" pred="{44DABEB2-6B7E-49B8-BDFD-D227B9DB24D4}"/>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564" name="Oval 1">
          <a:extLst>
            <a:ext uri="{FF2B5EF4-FFF2-40B4-BE49-F238E27FC236}">
              <a16:creationId xmlns:a16="http://schemas.microsoft.com/office/drawing/2014/main" id="{F946EBB3-070C-41A0-BE50-B0A57C381D95}"/>
            </a:ext>
            <a:ext uri="{147F2762-F138-4A5C-976F-8EAC2B608ADB}">
              <a16:predDERef xmlns:a16="http://schemas.microsoft.com/office/drawing/2014/main" pred="{6E3B1581-81DC-4415-BF0F-A01363EE86D5}"/>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65" name="Oval 1">
          <a:extLst>
            <a:ext uri="{FF2B5EF4-FFF2-40B4-BE49-F238E27FC236}">
              <a16:creationId xmlns:a16="http://schemas.microsoft.com/office/drawing/2014/main" id="{1ECF2F2B-6140-42AF-851D-2CC8A13CBB2C}"/>
            </a:ext>
            <a:ext uri="{147F2762-F138-4A5C-976F-8EAC2B608ADB}">
              <a16:predDERef xmlns:a16="http://schemas.microsoft.com/office/drawing/2014/main" pred="{F946EBB3-070C-41A0-BE50-B0A57C381D9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566" name="Oval 1">
          <a:extLst>
            <a:ext uri="{FF2B5EF4-FFF2-40B4-BE49-F238E27FC236}">
              <a16:creationId xmlns:a16="http://schemas.microsoft.com/office/drawing/2014/main" id="{AE97B392-77B5-460D-9EF0-2A1BEA06BF59}"/>
            </a:ext>
            <a:ext uri="{147F2762-F138-4A5C-976F-8EAC2B608ADB}">
              <a16:predDERef xmlns:a16="http://schemas.microsoft.com/office/drawing/2014/main" pred="{1ECF2F2B-6140-42AF-851D-2CC8A13CBB2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67" name="Oval 1">
          <a:extLst>
            <a:ext uri="{FF2B5EF4-FFF2-40B4-BE49-F238E27FC236}">
              <a16:creationId xmlns:a16="http://schemas.microsoft.com/office/drawing/2014/main" id="{C76091FF-F1DF-432D-A07C-C4BD3BEE5E43}"/>
            </a:ext>
            <a:ext uri="{147F2762-F138-4A5C-976F-8EAC2B608ADB}">
              <a16:predDERef xmlns:a16="http://schemas.microsoft.com/office/drawing/2014/main" pred="{AE97B392-77B5-460D-9EF0-2A1BEA06BF59}"/>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68" name="Oval 1">
          <a:extLst>
            <a:ext uri="{FF2B5EF4-FFF2-40B4-BE49-F238E27FC236}">
              <a16:creationId xmlns:a16="http://schemas.microsoft.com/office/drawing/2014/main" id="{E7B67A88-0D7D-4B99-AD45-373CBC148188}"/>
            </a:ext>
            <a:ext uri="{147F2762-F138-4A5C-976F-8EAC2B608ADB}">
              <a16:predDERef xmlns:a16="http://schemas.microsoft.com/office/drawing/2014/main" pred="{C76091FF-F1DF-432D-A07C-C4BD3BEE5E43}"/>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69" name="Oval 1">
          <a:extLst>
            <a:ext uri="{FF2B5EF4-FFF2-40B4-BE49-F238E27FC236}">
              <a16:creationId xmlns:a16="http://schemas.microsoft.com/office/drawing/2014/main" id="{805D564B-1B74-4E23-B0A0-219BFB92DCC3}"/>
            </a:ext>
            <a:ext uri="{147F2762-F138-4A5C-976F-8EAC2B608ADB}">
              <a16:predDERef xmlns:a16="http://schemas.microsoft.com/office/drawing/2014/main" pred="{E7B67A88-0D7D-4B99-AD45-373CBC148188}"/>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70" name="Oval 1">
          <a:extLst>
            <a:ext uri="{FF2B5EF4-FFF2-40B4-BE49-F238E27FC236}">
              <a16:creationId xmlns:a16="http://schemas.microsoft.com/office/drawing/2014/main" id="{E2C54D02-FD0D-43F7-B09E-0166657E1D39}"/>
            </a:ext>
            <a:ext uri="{147F2762-F138-4A5C-976F-8EAC2B608ADB}">
              <a16:predDERef xmlns:a16="http://schemas.microsoft.com/office/drawing/2014/main" pred="{805D564B-1B74-4E23-B0A0-219BFB92DCC3}"/>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71" name="Oval 1">
          <a:extLst>
            <a:ext uri="{FF2B5EF4-FFF2-40B4-BE49-F238E27FC236}">
              <a16:creationId xmlns:a16="http://schemas.microsoft.com/office/drawing/2014/main" id="{DF41F18F-D4C9-4653-8CA3-5C3EB50A7C45}"/>
            </a:ext>
            <a:ext uri="{147F2762-F138-4A5C-976F-8EAC2B608ADB}">
              <a16:predDERef xmlns:a16="http://schemas.microsoft.com/office/drawing/2014/main" pred="{E2C54D02-FD0D-43F7-B09E-0166657E1D39}"/>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72" name="Oval 1">
          <a:extLst>
            <a:ext uri="{FF2B5EF4-FFF2-40B4-BE49-F238E27FC236}">
              <a16:creationId xmlns:a16="http://schemas.microsoft.com/office/drawing/2014/main" id="{349DAB9C-3101-492B-8FE3-DCB81229A2FB}"/>
            </a:ext>
            <a:ext uri="{147F2762-F138-4A5C-976F-8EAC2B608ADB}">
              <a16:predDERef xmlns:a16="http://schemas.microsoft.com/office/drawing/2014/main" pred="{DF41F18F-D4C9-4653-8CA3-5C3EB50A7C45}"/>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73" name="Oval 1">
          <a:extLst>
            <a:ext uri="{FF2B5EF4-FFF2-40B4-BE49-F238E27FC236}">
              <a16:creationId xmlns:a16="http://schemas.microsoft.com/office/drawing/2014/main" id="{228145B0-CFD6-4C8D-A6DB-549DED3C1AEF}"/>
            </a:ext>
            <a:ext uri="{147F2762-F138-4A5C-976F-8EAC2B608ADB}">
              <a16:predDERef xmlns:a16="http://schemas.microsoft.com/office/drawing/2014/main" pred="{349DAB9C-3101-492B-8FE3-DCB81229A2FB}"/>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74" name="Oval 1">
          <a:extLst>
            <a:ext uri="{FF2B5EF4-FFF2-40B4-BE49-F238E27FC236}">
              <a16:creationId xmlns:a16="http://schemas.microsoft.com/office/drawing/2014/main" id="{4DC8F112-DBCC-4BCA-9514-4EA65F95242B}"/>
            </a:ext>
            <a:ext uri="{147F2762-F138-4A5C-976F-8EAC2B608ADB}">
              <a16:predDERef xmlns:a16="http://schemas.microsoft.com/office/drawing/2014/main" pred="{228145B0-CFD6-4C8D-A6DB-549DED3C1AEF}"/>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75" name="Oval 1">
          <a:extLst>
            <a:ext uri="{FF2B5EF4-FFF2-40B4-BE49-F238E27FC236}">
              <a16:creationId xmlns:a16="http://schemas.microsoft.com/office/drawing/2014/main" id="{7AFFEBED-C0A6-468E-9CCA-435F6B08AEF3}"/>
            </a:ext>
            <a:ext uri="{147F2762-F138-4A5C-976F-8EAC2B608ADB}">
              <a16:predDERef xmlns:a16="http://schemas.microsoft.com/office/drawing/2014/main" pred="{4DC8F112-DBCC-4BCA-9514-4EA65F95242B}"/>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76" name="Oval 1">
          <a:extLst>
            <a:ext uri="{FF2B5EF4-FFF2-40B4-BE49-F238E27FC236}">
              <a16:creationId xmlns:a16="http://schemas.microsoft.com/office/drawing/2014/main" id="{61FD6945-5D5B-4ECC-A9F5-73F4BFB28B15}"/>
            </a:ext>
            <a:ext uri="{147F2762-F138-4A5C-976F-8EAC2B608ADB}">
              <a16:predDERef xmlns:a16="http://schemas.microsoft.com/office/drawing/2014/main" pred="{7AFFEBED-C0A6-468E-9CCA-435F6B08AEF3}"/>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77" name="Oval 1">
          <a:extLst>
            <a:ext uri="{FF2B5EF4-FFF2-40B4-BE49-F238E27FC236}">
              <a16:creationId xmlns:a16="http://schemas.microsoft.com/office/drawing/2014/main" id="{80E74F8A-3BD7-4C04-89C3-BF07DFD2ED4E}"/>
            </a:ext>
            <a:ext uri="{147F2762-F138-4A5C-976F-8EAC2B608ADB}">
              <a16:predDERef xmlns:a16="http://schemas.microsoft.com/office/drawing/2014/main" pred="{61FD6945-5D5B-4ECC-A9F5-73F4BFB28B15}"/>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78" name="Oval 1">
          <a:extLst>
            <a:ext uri="{FF2B5EF4-FFF2-40B4-BE49-F238E27FC236}">
              <a16:creationId xmlns:a16="http://schemas.microsoft.com/office/drawing/2014/main" id="{0869FB4E-EEEA-43B9-9C47-56C18D5038DF}"/>
            </a:ext>
            <a:ext uri="{147F2762-F138-4A5C-976F-8EAC2B608ADB}">
              <a16:predDERef xmlns:a16="http://schemas.microsoft.com/office/drawing/2014/main" pred="{80E74F8A-3BD7-4C04-89C3-BF07DFD2ED4E}"/>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79" name="Oval 1">
          <a:extLst>
            <a:ext uri="{FF2B5EF4-FFF2-40B4-BE49-F238E27FC236}">
              <a16:creationId xmlns:a16="http://schemas.microsoft.com/office/drawing/2014/main" id="{BED160F2-7AEC-4CF4-8E1B-2D6CC48DB74F}"/>
            </a:ext>
            <a:ext uri="{147F2762-F138-4A5C-976F-8EAC2B608ADB}">
              <a16:predDERef xmlns:a16="http://schemas.microsoft.com/office/drawing/2014/main" pred="{0869FB4E-EEEA-43B9-9C47-56C18D5038DF}"/>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80" name="Oval 1">
          <a:extLst>
            <a:ext uri="{FF2B5EF4-FFF2-40B4-BE49-F238E27FC236}">
              <a16:creationId xmlns:a16="http://schemas.microsoft.com/office/drawing/2014/main" id="{EC770736-C04F-44A9-803F-A4D3B5790338}"/>
            </a:ext>
            <a:ext uri="{147F2762-F138-4A5C-976F-8EAC2B608ADB}">
              <a16:predDERef xmlns:a16="http://schemas.microsoft.com/office/drawing/2014/main" pred="{BED160F2-7AEC-4CF4-8E1B-2D6CC48DB74F}"/>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81" name="Oval 1">
          <a:extLst>
            <a:ext uri="{FF2B5EF4-FFF2-40B4-BE49-F238E27FC236}">
              <a16:creationId xmlns:a16="http://schemas.microsoft.com/office/drawing/2014/main" id="{4A7F8BA7-8B4C-4838-BFD3-DDB74DF2ED3E}"/>
            </a:ext>
            <a:ext uri="{147F2762-F138-4A5C-976F-8EAC2B608ADB}">
              <a16:predDERef xmlns:a16="http://schemas.microsoft.com/office/drawing/2014/main" pred="{EC770736-C04F-44A9-803F-A4D3B5790338}"/>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82" name="Oval 1">
          <a:extLst>
            <a:ext uri="{FF2B5EF4-FFF2-40B4-BE49-F238E27FC236}">
              <a16:creationId xmlns:a16="http://schemas.microsoft.com/office/drawing/2014/main" id="{9C7FE573-A362-40E6-87B0-ADAC57ECC60B}"/>
            </a:ext>
            <a:ext uri="{147F2762-F138-4A5C-976F-8EAC2B608ADB}">
              <a16:predDERef xmlns:a16="http://schemas.microsoft.com/office/drawing/2014/main" pred="{4A7F8BA7-8B4C-4838-BFD3-DDB74DF2ED3E}"/>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83" name="Oval 1">
          <a:extLst>
            <a:ext uri="{FF2B5EF4-FFF2-40B4-BE49-F238E27FC236}">
              <a16:creationId xmlns:a16="http://schemas.microsoft.com/office/drawing/2014/main" id="{59A0CF0E-39FD-40E7-A544-86DA9A5DE210}"/>
            </a:ext>
            <a:ext uri="{147F2762-F138-4A5C-976F-8EAC2B608ADB}">
              <a16:predDERef xmlns:a16="http://schemas.microsoft.com/office/drawing/2014/main" pred="{9C7FE573-A362-40E6-87B0-ADAC57ECC60B}"/>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84" name="Oval 1">
          <a:extLst>
            <a:ext uri="{FF2B5EF4-FFF2-40B4-BE49-F238E27FC236}">
              <a16:creationId xmlns:a16="http://schemas.microsoft.com/office/drawing/2014/main" id="{AAB8125E-6D25-460B-A513-29C26C47A32C}"/>
            </a:ext>
            <a:ext uri="{147F2762-F138-4A5C-976F-8EAC2B608ADB}">
              <a16:predDERef xmlns:a16="http://schemas.microsoft.com/office/drawing/2014/main" pred="{59A0CF0E-39FD-40E7-A544-86DA9A5DE210}"/>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85" name="Oval 1">
          <a:extLst>
            <a:ext uri="{FF2B5EF4-FFF2-40B4-BE49-F238E27FC236}">
              <a16:creationId xmlns:a16="http://schemas.microsoft.com/office/drawing/2014/main" id="{B5C3B8D7-F144-4550-BB1E-8889ADED810A}"/>
            </a:ext>
            <a:ext uri="{147F2762-F138-4A5C-976F-8EAC2B608ADB}">
              <a16:predDERef xmlns:a16="http://schemas.microsoft.com/office/drawing/2014/main" pred="{AAB8125E-6D25-460B-A513-29C26C47A32C}"/>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86" name="Oval 1">
          <a:extLst>
            <a:ext uri="{FF2B5EF4-FFF2-40B4-BE49-F238E27FC236}">
              <a16:creationId xmlns:a16="http://schemas.microsoft.com/office/drawing/2014/main" id="{C9EAE594-7254-4C36-BB96-3B75EDD796C1}"/>
            </a:ext>
            <a:ext uri="{147F2762-F138-4A5C-976F-8EAC2B608ADB}">
              <a16:predDERef xmlns:a16="http://schemas.microsoft.com/office/drawing/2014/main" pred="{B5C3B8D7-F144-4550-BB1E-8889ADED810A}"/>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87" name="Oval 1">
          <a:extLst>
            <a:ext uri="{FF2B5EF4-FFF2-40B4-BE49-F238E27FC236}">
              <a16:creationId xmlns:a16="http://schemas.microsoft.com/office/drawing/2014/main" id="{987D64E7-38BA-4FDD-941F-A0F7AFB64A03}"/>
            </a:ext>
            <a:ext uri="{147F2762-F138-4A5C-976F-8EAC2B608ADB}">
              <a16:predDERef xmlns:a16="http://schemas.microsoft.com/office/drawing/2014/main" pred="{C9EAE594-7254-4C36-BB96-3B75EDD796C1}"/>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88" name="Oval 1">
          <a:extLst>
            <a:ext uri="{FF2B5EF4-FFF2-40B4-BE49-F238E27FC236}">
              <a16:creationId xmlns:a16="http://schemas.microsoft.com/office/drawing/2014/main" id="{70DC7199-FD7C-4554-96CF-F8D2D333D111}"/>
            </a:ext>
            <a:ext uri="{147F2762-F138-4A5C-976F-8EAC2B608ADB}">
              <a16:predDERef xmlns:a16="http://schemas.microsoft.com/office/drawing/2014/main" pred="{987D64E7-38BA-4FDD-941F-A0F7AFB64A03}"/>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89" name="Oval 1">
          <a:extLst>
            <a:ext uri="{FF2B5EF4-FFF2-40B4-BE49-F238E27FC236}">
              <a16:creationId xmlns:a16="http://schemas.microsoft.com/office/drawing/2014/main" id="{2DB4BA08-8CEF-40AA-BF03-FC54729B9389}"/>
            </a:ext>
            <a:ext uri="{147F2762-F138-4A5C-976F-8EAC2B608ADB}">
              <a16:predDERef xmlns:a16="http://schemas.microsoft.com/office/drawing/2014/main" pred="{70DC7199-FD7C-4554-96CF-F8D2D333D111}"/>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90" name="Oval 1">
          <a:extLst>
            <a:ext uri="{FF2B5EF4-FFF2-40B4-BE49-F238E27FC236}">
              <a16:creationId xmlns:a16="http://schemas.microsoft.com/office/drawing/2014/main" id="{6DDB9356-AD57-4504-82E5-41A8DC90A31F}"/>
            </a:ext>
            <a:ext uri="{147F2762-F138-4A5C-976F-8EAC2B608ADB}">
              <a16:predDERef xmlns:a16="http://schemas.microsoft.com/office/drawing/2014/main" pred="{2DB4BA08-8CEF-40AA-BF03-FC54729B9389}"/>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91" name="Oval 1">
          <a:extLst>
            <a:ext uri="{FF2B5EF4-FFF2-40B4-BE49-F238E27FC236}">
              <a16:creationId xmlns:a16="http://schemas.microsoft.com/office/drawing/2014/main" id="{C0475BE5-E2AF-4ED8-98F1-AF66A578C541}"/>
            </a:ext>
            <a:ext uri="{147F2762-F138-4A5C-976F-8EAC2B608ADB}">
              <a16:predDERef xmlns:a16="http://schemas.microsoft.com/office/drawing/2014/main" pred="{6DDB9356-AD57-4504-82E5-41A8DC90A31F}"/>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92" name="Oval 1">
          <a:extLst>
            <a:ext uri="{FF2B5EF4-FFF2-40B4-BE49-F238E27FC236}">
              <a16:creationId xmlns:a16="http://schemas.microsoft.com/office/drawing/2014/main" id="{59B15B7A-CEFC-4527-B59B-2312848913C6}"/>
            </a:ext>
            <a:ext uri="{147F2762-F138-4A5C-976F-8EAC2B608ADB}">
              <a16:predDERef xmlns:a16="http://schemas.microsoft.com/office/drawing/2014/main" pred="{C0475BE5-E2AF-4ED8-98F1-AF66A578C541}"/>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93" name="Oval 1">
          <a:extLst>
            <a:ext uri="{FF2B5EF4-FFF2-40B4-BE49-F238E27FC236}">
              <a16:creationId xmlns:a16="http://schemas.microsoft.com/office/drawing/2014/main" id="{70482D7A-CF5C-4F20-A0D1-69DEC4F7DDE4}"/>
            </a:ext>
            <a:ext uri="{147F2762-F138-4A5C-976F-8EAC2B608ADB}">
              <a16:predDERef xmlns:a16="http://schemas.microsoft.com/office/drawing/2014/main" pred="{59B15B7A-CEFC-4527-B59B-2312848913C6}"/>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94" name="Oval 1">
          <a:extLst>
            <a:ext uri="{FF2B5EF4-FFF2-40B4-BE49-F238E27FC236}">
              <a16:creationId xmlns:a16="http://schemas.microsoft.com/office/drawing/2014/main" id="{CC4C0975-E575-43E1-84F9-11EAE2B7DDBC}"/>
            </a:ext>
            <a:ext uri="{147F2762-F138-4A5C-976F-8EAC2B608ADB}">
              <a16:predDERef xmlns:a16="http://schemas.microsoft.com/office/drawing/2014/main" pred="{70482D7A-CF5C-4F20-A0D1-69DEC4F7DDE4}"/>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95" name="Oval 1">
          <a:extLst>
            <a:ext uri="{FF2B5EF4-FFF2-40B4-BE49-F238E27FC236}">
              <a16:creationId xmlns:a16="http://schemas.microsoft.com/office/drawing/2014/main" id="{B7AA1DFE-6855-47EE-A797-973A14376D21}"/>
            </a:ext>
            <a:ext uri="{147F2762-F138-4A5C-976F-8EAC2B608ADB}">
              <a16:predDERef xmlns:a16="http://schemas.microsoft.com/office/drawing/2014/main" pred="{CC4C0975-E575-43E1-84F9-11EAE2B7DDBC}"/>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96" name="Oval 1">
          <a:extLst>
            <a:ext uri="{FF2B5EF4-FFF2-40B4-BE49-F238E27FC236}">
              <a16:creationId xmlns:a16="http://schemas.microsoft.com/office/drawing/2014/main" id="{391C97DB-DA49-4057-BB34-2FAFB5199D8A}"/>
            </a:ext>
            <a:ext uri="{147F2762-F138-4A5C-976F-8EAC2B608ADB}">
              <a16:predDERef xmlns:a16="http://schemas.microsoft.com/office/drawing/2014/main" pred="{B7AA1DFE-6855-47EE-A797-973A14376D21}"/>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97" name="Oval 1">
          <a:extLst>
            <a:ext uri="{FF2B5EF4-FFF2-40B4-BE49-F238E27FC236}">
              <a16:creationId xmlns:a16="http://schemas.microsoft.com/office/drawing/2014/main" id="{C1D2EA40-F450-4FFC-B4CF-87BEA05016CD}"/>
            </a:ext>
            <a:ext uri="{147F2762-F138-4A5C-976F-8EAC2B608ADB}">
              <a16:predDERef xmlns:a16="http://schemas.microsoft.com/office/drawing/2014/main" pred="{391C97DB-DA49-4057-BB34-2FAFB5199D8A}"/>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598" name="Oval 1">
          <a:extLst>
            <a:ext uri="{FF2B5EF4-FFF2-40B4-BE49-F238E27FC236}">
              <a16:creationId xmlns:a16="http://schemas.microsoft.com/office/drawing/2014/main" id="{734082AA-4026-4CCB-BAB1-1AB37CD836FD}"/>
            </a:ext>
            <a:ext uri="{147F2762-F138-4A5C-976F-8EAC2B608ADB}">
              <a16:predDERef xmlns:a16="http://schemas.microsoft.com/office/drawing/2014/main" pred="{C1D2EA40-F450-4FFC-B4CF-87BEA05016CD}"/>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599" name="Oval 1">
          <a:extLst>
            <a:ext uri="{FF2B5EF4-FFF2-40B4-BE49-F238E27FC236}">
              <a16:creationId xmlns:a16="http://schemas.microsoft.com/office/drawing/2014/main" id="{F3D3B53D-1676-41BC-85ED-15189EB0F4D3}"/>
            </a:ext>
            <a:ext uri="{147F2762-F138-4A5C-976F-8EAC2B608ADB}">
              <a16:predDERef xmlns:a16="http://schemas.microsoft.com/office/drawing/2014/main" pred="{734082AA-4026-4CCB-BAB1-1AB37CD836FD}"/>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00" name="Oval 1">
          <a:extLst>
            <a:ext uri="{FF2B5EF4-FFF2-40B4-BE49-F238E27FC236}">
              <a16:creationId xmlns:a16="http://schemas.microsoft.com/office/drawing/2014/main" id="{D502EDB7-B077-4E21-B0D2-05D78C1B4544}"/>
            </a:ext>
            <a:ext uri="{147F2762-F138-4A5C-976F-8EAC2B608ADB}">
              <a16:predDERef xmlns:a16="http://schemas.microsoft.com/office/drawing/2014/main" pred="{F3D3B53D-1676-41BC-85ED-15189EB0F4D3}"/>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01" name="Oval 1">
          <a:extLst>
            <a:ext uri="{FF2B5EF4-FFF2-40B4-BE49-F238E27FC236}">
              <a16:creationId xmlns:a16="http://schemas.microsoft.com/office/drawing/2014/main" id="{20573309-4AF6-4970-97CD-BEB6661255A8}"/>
            </a:ext>
            <a:ext uri="{147F2762-F138-4A5C-976F-8EAC2B608ADB}">
              <a16:predDERef xmlns:a16="http://schemas.microsoft.com/office/drawing/2014/main" pred="{D502EDB7-B077-4E21-B0D2-05D78C1B4544}"/>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02" name="Oval 1">
          <a:extLst>
            <a:ext uri="{FF2B5EF4-FFF2-40B4-BE49-F238E27FC236}">
              <a16:creationId xmlns:a16="http://schemas.microsoft.com/office/drawing/2014/main" id="{A74195B1-C8AE-4296-B934-BA5D60B47420}"/>
            </a:ext>
            <a:ext uri="{147F2762-F138-4A5C-976F-8EAC2B608ADB}">
              <a16:predDERef xmlns:a16="http://schemas.microsoft.com/office/drawing/2014/main" pred="{20573309-4AF6-4970-97CD-BEB6661255A8}"/>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03" name="Oval 1">
          <a:extLst>
            <a:ext uri="{FF2B5EF4-FFF2-40B4-BE49-F238E27FC236}">
              <a16:creationId xmlns:a16="http://schemas.microsoft.com/office/drawing/2014/main" id="{59615603-A3C2-4166-A71F-9F913E578F3D}"/>
            </a:ext>
            <a:ext uri="{147F2762-F138-4A5C-976F-8EAC2B608ADB}">
              <a16:predDERef xmlns:a16="http://schemas.microsoft.com/office/drawing/2014/main" pred="{A74195B1-C8AE-4296-B934-BA5D60B47420}"/>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04" name="Oval 1">
          <a:extLst>
            <a:ext uri="{FF2B5EF4-FFF2-40B4-BE49-F238E27FC236}">
              <a16:creationId xmlns:a16="http://schemas.microsoft.com/office/drawing/2014/main" id="{3A07C2F8-7E13-4FC7-8A2B-5D410BA8638A}"/>
            </a:ext>
            <a:ext uri="{147F2762-F138-4A5C-976F-8EAC2B608ADB}">
              <a16:predDERef xmlns:a16="http://schemas.microsoft.com/office/drawing/2014/main" pred="{59615603-A3C2-4166-A71F-9F913E578F3D}"/>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05" name="Oval 1">
          <a:extLst>
            <a:ext uri="{FF2B5EF4-FFF2-40B4-BE49-F238E27FC236}">
              <a16:creationId xmlns:a16="http://schemas.microsoft.com/office/drawing/2014/main" id="{1C957C3D-4D90-486C-A08D-1D201B0AE4D0}"/>
            </a:ext>
            <a:ext uri="{147F2762-F138-4A5C-976F-8EAC2B608ADB}">
              <a16:predDERef xmlns:a16="http://schemas.microsoft.com/office/drawing/2014/main" pred="{3A07C2F8-7E13-4FC7-8A2B-5D410BA8638A}"/>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06" name="Oval 1">
          <a:extLst>
            <a:ext uri="{FF2B5EF4-FFF2-40B4-BE49-F238E27FC236}">
              <a16:creationId xmlns:a16="http://schemas.microsoft.com/office/drawing/2014/main" id="{C4655B8C-CA42-4FAE-AE7C-C0FF35A58AA1}"/>
            </a:ext>
            <a:ext uri="{147F2762-F138-4A5C-976F-8EAC2B608ADB}">
              <a16:predDERef xmlns:a16="http://schemas.microsoft.com/office/drawing/2014/main" pred="{1C957C3D-4D90-486C-A08D-1D201B0AE4D0}"/>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07" name="Oval 1">
          <a:extLst>
            <a:ext uri="{FF2B5EF4-FFF2-40B4-BE49-F238E27FC236}">
              <a16:creationId xmlns:a16="http://schemas.microsoft.com/office/drawing/2014/main" id="{938EFF25-CA52-4FDA-8372-5A3A59C111D9}"/>
            </a:ext>
            <a:ext uri="{147F2762-F138-4A5C-976F-8EAC2B608ADB}">
              <a16:predDERef xmlns:a16="http://schemas.microsoft.com/office/drawing/2014/main" pred="{C4655B8C-CA42-4FAE-AE7C-C0FF35A58AA1}"/>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08" name="Oval 1">
          <a:extLst>
            <a:ext uri="{FF2B5EF4-FFF2-40B4-BE49-F238E27FC236}">
              <a16:creationId xmlns:a16="http://schemas.microsoft.com/office/drawing/2014/main" id="{E8C7F7C3-5E89-4AF4-A590-9E1C12578B6D}"/>
            </a:ext>
            <a:ext uri="{147F2762-F138-4A5C-976F-8EAC2B608ADB}">
              <a16:predDERef xmlns:a16="http://schemas.microsoft.com/office/drawing/2014/main" pred="{938EFF25-CA52-4FDA-8372-5A3A59C111D9}"/>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09" name="Oval 1">
          <a:extLst>
            <a:ext uri="{FF2B5EF4-FFF2-40B4-BE49-F238E27FC236}">
              <a16:creationId xmlns:a16="http://schemas.microsoft.com/office/drawing/2014/main" id="{472F36C7-911A-4C31-9C13-B9BB3332060C}"/>
            </a:ext>
            <a:ext uri="{147F2762-F138-4A5C-976F-8EAC2B608ADB}">
              <a16:predDERef xmlns:a16="http://schemas.microsoft.com/office/drawing/2014/main" pred="{E8C7F7C3-5E89-4AF4-A590-9E1C12578B6D}"/>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10" name="Oval 1">
          <a:extLst>
            <a:ext uri="{FF2B5EF4-FFF2-40B4-BE49-F238E27FC236}">
              <a16:creationId xmlns:a16="http://schemas.microsoft.com/office/drawing/2014/main" id="{357B4446-5062-4F70-B970-FA0C9E176F32}"/>
            </a:ext>
            <a:ext uri="{147F2762-F138-4A5C-976F-8EAC2B608ADB}">
              <a16:predDERef xmlns:a16="http://schemas.microsoft.com/office/drawing/2014/main" pred="{472F36C7-911A-4C31-9C13-B9BB3332060C}"/>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11" name="Oval 1">
          <a:extLst>
            <a:ext uri="{FF2B5EF4-FFF2-40B4-BE49-F238E27FC236}">
              <a16:creationId xmlns:a16="http://schemas.microsoft.com/office/drawing/2014/main" id="{A9FAA51F-6450-4531-9A5A-723BB80BAF1B}"/>
            </a:ext>
            <a:ext uri="{147F2762-F138-4A5C-976F-8EAC2B608ADB}">
              <a16:predDERef xmlns:a16="http://schemas.microsoft.com/office/drawing/2014/main" pred="{357B4446-5062-4F70-B970-FA0C9E176F32}"/>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12" name="Oval 1">
          <a:extLst>
            <a:ext uri="{FF2B5EF4-FFF2-40B4-BE49-F238E27FC236}">
              <a16:creationId xmlns:a16="http://schemas.microsoft.com/office/drawing/2014/main" id="{DC72BEC7-0A17-4B7C-816E-511AB64A5C05}"/>
            </a:ext>
            <a:ext uri="{147F2762-F138-4A5C-976F-8EAC2B608ADB}">
              <a16:predDERef xmlns:a16="http://schemas.microsoft.com/office/drawing/2014/main" pred="{A9FAA51F-6450-4531-9A5A-723BB80BAF1B}"/>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13" name="Oval 1">
          <a:extLst>
            <a:ext uri="{FF2B5EF4-FFF2-40B4-BE49-F238E27FC236}">
              <a16:creationId xmlns:a16="http://schemas.microsoft.com/office/drawing/2014/main" id="{8855D3F9-49DA-496F-80CF-A7234988CEE6}"/>
            </a:ext>
            <a:ext uri="{147F2762-F138-4A5C-976F-8EAC2B608ADB}">
              <a16:predDERef xmlns:a16="http://schemas.microsoft.com/office/drawing/2014/main" pred="{DC72BEC7-0A17-4B7C-816E-511AB64A5C05}"/>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14" name="Oval 1">
          <a:extLst>
            <a:ext uri="{FF2B5EF4-FFF2-40B4-BE49-F238E27FC236}">
              <a16:creationId xmlns:a16="http://schemas.microsoft.com/office/drawing/2014/main" id="{69D23BEA-75A6-4BC9-ADDA-F2EEEA5A6F12}"/>
            </a:ext>
            <a:ext uri="{147F2762-F138-4A5C-976F-8EAC2B608ADB}">
              <a16:predDERef xmlns:a16="http://schemas.microsoft.com/office/drawing/2014/main" pred="{8855D3F9-49DA-496F-80CF-A7234988CEE6}"/>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15" name="Oval 1">
          <a:extLst>
            <a:ext uri="{FF2B5EF4-FFF2-40B4-BE49-F238E27FC236}">
              <a16:creationId xmlns:a16="http://schemas.microsoft.com/office/drawing/2014/main" id="{B67B6C75-0D69-4DDF-9D73-38B045CA014C}"/>
            </a:ext>
            <a:ext uri="{147F2762-F138-4A5C-976F-8EAC2B608ADB}">
              <a16:predDERef xmlns:a16="http://schemas.microsoft.com/office/drawing/2014/main" pred="{69D23BEA-75A6-4BC9-ADDA-F2EEEA5A6F12}"/>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16" name="Oval 1">
          <a:extLst>
            <a:ext uri="{FF2B5EF4-FFF2-40B4-BE49-F238E27FC236}">
              <a16:creationId xmlns:a16="http://schemas.microsoft.com/office/drawing/2014/main" id="{4351DA7F-2182-446E-A50E-D9904714FB5C}"/>
            </a:ext>
            <a:ext uri="{147F2762-F138-4A5C-976F-8EAC2B608ADB}">
              <a16:predDERef xmlns:a16="http://schemas.microsoft.com/office/drawing/2014/main" pred="{B67B6C75-0D69-4DDF-9D73-38B045CA014C}"/>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17" name="Oval 1">
          <a:extLst>
            <a:ext uri="{FF2B5EF4-FFF2-40B4-BE49-F238E27FC236}">
              <a16:creationId xmlns:a16="http://schemas.microsoft.com/office/drawing/2014/main" id="{26DBFC94-F008-48B8-ABDC-1A5836E681F1}"/>
            </a:ext>
            <a:ext uri="{147F2762-F138-4A5C-976F-8EAC2B608ADB}">
              <a16:predDERef xmlns:a16="http://schemas.microsoft.com/office/drawing/2014/main" pred="{4351DA7F-2182-446E-A50E-D9904714FB5C}"/>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18" name="Oval 1">
          <a:extLst>
            <a:ext uri="{FF2B5EF4-FFF2-40B4-BE49-F238E27FC236}">
              <a16:creationId xmlns:a16="http://schemas.microsoft.com/office/drawing/2014/main" id="{D7BB7FBF-F2F5-47BE-A194-8D08CF5848F8}"/>
            </a:ext>
            <a:ext uri="{147F2762-F138-4A5C-976F-8EAC2B608ADB}">
              <a16:predDERef xmlns:a16="http://schemas.microsoft.com/office/drawing/2014/main" pred="{26DBFC94-F008-48B8-ABDC-1A5836E681F1}"/>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19" name="Oval 1">
          <a:extLst>
            <a:ext uri="{FF2B5EF4-FFF2-40B4-BE49-F238E27FC236}">
              <a16:creationId xmlns:a16="http://schemas.microsoft.com/office/drawing/2014/main" id="{F3E7BCD5-9BE2-41D4-9E6F-168CB318F7E4}"/>
            </a:ext>
            <a:ext uri="{147F2762-F138-4A5C-976F-8EAC2B608ADB}">
              <a16:predDERef xmlns:a16="http://schemas.microsoft.com/office/drawing/2014/main" pred="{D7BB7FBF-F2F5-47BE-A194-8D08CF5848F8}"/>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20" name="Oval 1">
          <a:extLst>
            <a:ext uri="{FF2B5EF4-FFF2-40B4-BE49-F238E27FC236}">
              <a16:creationId xmlns:a16="http://schemas.microsoft.com/office/drawing/2014/main" id="{F8FEBB06-7968-4C0C-A57B-93E9707294C5}"/>
            </a:ext>
            <a:ext uri="{147F2762-F138-4A5C-976F-8EAC2B608ADB}">
              <a16:predDERef xmlns:a16="http://schemas.microsoft.com/office/drawing/2014/main" pred="{F3E7BCD5-9BE2-41D4-9E6F-168CB318F7E4}"/>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21" name="Oval 1">
          <a:extLst>
            <a:ext uri="{FF2B5EF4-FFF2-40B4-BE49-F238E27FC236}">
              <a16:creationId xmlns:a16="http://schemas.microsoft.com/office/drawing/2014/main" id="{4082C750-9EBC-489B-93E0-696C5492BE9B}"/>
            </a:ext>
            <a:ext uri="{147F2762-F138-4A5C-976F-8EAC2B608ADB}">
              <a16:predDERef xmlns:a16="http://schemas.microsoft.com/office/drawing/2014/main" pred="{F8FEBB06-7968-4C0C-A57B-93E9707294C5}"/>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22" name="Oval 1">
          <a:extLst>
            <a:ext uri="{FF2B5EF4-FFF2-40B4-BE49-F238E27FC236}">
              <a16:creationId xmlns:a16="http://schemas.microsoft.com/office/drawing/2014/main" id="{85EC67A0-9218-406A-9C70-36DB19B6D9C6}"/>
            </a:ext>
            <a:ext uri="{147F2762-F138-4A5C-976F-8EAC2B608ADB}">
              <a16:predDERef xmlns:a16="http://schemas.microsoft.com/office/drawing/2014/main" pred="{4082C750-9EBC-489B-93E0-696C5492BE9B}"/>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23" name="Oval 1">
          <a:extLst>
            <a:ext uri="{FF2B5EF4-FFF2-40B4-BE49-F238E27FC236}">
              <a16:creationId xmlns:a16="http://schemas.microsoft.com/office/drawing/2014/main" id="{6F2A6933-0536-4D03-A739-055E9E95BB90}"/>
            </a:ext>
            <a:ext uri="{147F2762-F138-4A5C-976F-8EAC2B608ADB}">
              <a16:predDERef xmlns:a16="http://schemas.microsoft.com/office/drawing/2014/main" pred="{85EC67A0-9218-406A-9C70-36DB19B6D9C6}"/>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24" name="Oval 1">
          <a:extLst>
            <a:ext uri="{FF2B5EF4-FFF2-40B4-BE49-F238E27FC236}">
              <a16:creationId xmlns:a16="http://schemas.microsoft.com/office/drawing/2014/main" id="{AD866433-C4EB-4E72-8BE7-D306BD4B751B}"/>
            </a:ext>
            <a:ext uri="{147F2762-F138-4A5C-976F-8EAC2B608ADB}">
              <a16:predDERef xmlns:a16="http://schemas.microsoft.com/office/drawing/2014/main" pred="{6F2A6933-0536-4D03-A739-055E9E95BB90}"/>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25" name="Oval 1">
          <a:extLst>
            <a:ext uri="{FF2B5EF4-FFF2-40B4-BE49-F238E27FC236}">
              <a16:creationId xmlns:a16="http://schemas.microsoft.com/office/drawing/2014/main" id="{C8FFF7F2-DE19-41B8-ADD8-CB1706FA6D07}"/>
            </a:ext>
            <a:ext uri="{147F2762-F138-4A5C-976F-8EAC2B608ADB}">
              <a16:predDERef xmlns:a16="http://schemas.microsoft.com/office/drawing/2014/main" pred="{AD866433-C4EB-4E72-8BE7-D306BD4B751B}"/>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26" name="Oval 1">
          <a:extLst>
            <a:ext uri="{FF2B5EF4-FFF2-40B4-BE49-F238E27FC236}">
              <a16:creationId xmlns:a16="http://schemas.microsoft.com/office/drawing/2014/main" id="{D807960F-367D-49F3-8627-A45652A522B0}"/>
            </a:ext>
            <a:ext uri="{147F2762-F138-4A5C-976F-8EAC2B608ADB}">
              <a16:predDERef xmlns:a16="http://schemas.microsoft.com/office/drawing/2014/main" pred="{C8FFF7F2-DE19-41B8-ADD8-CB1706FA6D07}"/>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27" name="Oval 1">
          <a:extLst>
            <a:ext uri="{FF2B5EF4-FFF2-40B4-BE49-F238E27FC236}">
              <a16:creationId xmlns:a16="http://schemas.microsoft.com/office/drawing/2014/main" id="{4D8BC95B-A847-4F9F-8A12-2475A4FBF503}"/>
            </a:ext>
            <a:ext uri="{147F2762-F138-4A5C-976F-8EAC2B608ADB}">
              <a16:predDERef xmlns:a16="http://schemas.microsoft.com/office/drawing/2014/main" pred="{D807960F-367D-49F3-8627-A45652A522B0}"/>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28" name="Oval 1">
          <a:extLst>
            <a:ext uri="{FF2B5EF4-FFF2-40B4-BE49-F238E27FC236}">
              <a16:creationId xmlns:a16="http://schemas.microsoft.com/office/drawing/2014/main" id="{068168D1-FDFD-4B87-B5CF-88E91D67AEFE}"/>
            </a:ext>
            <a:ext uri="{147F2762-F138-4A5C-976F-8EAC2B608ADB}">
              <a16:predDERef xmlns:a16="http://schemas.microsoft.com/office/drawing/2014/main" pred="{4D8BC95B-A847-4F9F-8A12-2475A4FBF503}"/>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29" name="Oval 1">
          <a:extLst>
            <a:ext uri="{FF2B5EF4-FFF2-40B4-BE49-F238E27FC236}">
              <a16:creationId xmlns:a16="http://schemas.microsoft.com/office/drawing/2014/main" id="{0BD9F65F-22B9-4B45-BD16-2D33B4017202}"/>
            </a:ext>
            <a:ext uri="{147F2762-F138-4A5C-976F-8EAC2B608ADB}">
              <a16:predDERef xmlns:a16="http://schemas.microsoft.com/office/drawing/2014/main" pred="{068168D1-FDFD-4B87-B5CF-88E91D67AEFE}"/>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30" name="Oval 1">
          <a:extLst>
            <a:ext uri="{FF2B5EF4-FFF2-40B4-BE49-F238E27FC236}">
              <a16:creationId xmlns:a16="http://schemas.microsoft.com/office/drawing/2014/main" id="{D97C7D2D-F60F-401B-A2B5-A9D190FF203E}"/>
            </a:ext>
            <a:ext uri="{147F2762-F138-4A5C-976F-8EAC2B608ADB}">
              <a16:predDERef xmlns:a16="http://schemas.microsoft.com/office/drawing/2014/main" pred="{0BD9F65F-22B9-4B45-BD16-2D33B4017202}"/>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31" name="Oval 1">
          <a:extLst>
            <a:ext uri="{FF2B5EF4-FFF2-40B4-BE49-F238E27FC236}">
              <a16:creationId xmlns:a16="http://schemas.microsoft.com/office/drawing/2014/main" id="{A88E25BC-AC3F-4CCD-BA80-590B8A10C9F7}"/>
            </a:ext>
            <a:ext uri="{147F2762-F138-4A5C-976F-8EAC2B608ADB}">
              <a16:predDERef xmlns:a16="http://schemas.microsoft.com/office/drawing/2014/main" pred="{D97C7D2D-F60F-401B-A2B5-A9D190FF203E}"/>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32" name="Oval 1">
          <a:extLst>
            <a:ext uri="{FF2B5EF4-FFF2-40B4-BE49-F238E27FC236}">
              <a16:creationId xmlns:a16="http://schemas.microsoft.com/office/drawing/2014/main" id="{6388F693-2CE2-4B18-8295-04E75F79F390}"/>
            </a:ext>
            <a:ext uri="{147F2762-F138-4A5C-976F-8EAC2B608ADB}">
              <a16:predDERef xmlns:a16="http://schemas.microsoft.com/office/drawing/2014/main" pred="{A88E25BC-AC3F-4CCD-BA80-590B8A10C9F7}"/>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33" name="Oval 1">
          <a:extLst>
            <a:ext uri="{FF2B5EF4-FFF2-40B4-BE49-F238E27FC236}">
              <a16:creationId xmlns:a16="http://schemas.microsoft.com/office/drawing/2014/main" id="{1F373062-A992-434C-95E4-B43345F30A9F}"/>
            </a:ext>
            <a:ext uri="{147F2762-F138-4A5C-976F-8EAC2B608ADB}">
              <a16:predDERef xmlns:a16="http://schemas.microsoft.com/office/drawing/2014/main" pred="{6388F693-2CE2-4B18-8295-04E75F79F390}"/>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34" name="Oval 1">
          <a:extLst>
            <a:ext uri="{FF2B5EF4-FFF2-40B4-BE49-F238E27FC236}">
              <a16:creationId xmlns:a16="http://schemas.microsoft.com/office/drawing/2014/main" id="{A9EEE3C9-8099-4FD4-A4C1-3BD755CCD568}"/>
            </a:ext>
            <a:ext uri="{147F2762-F138-4A5C-976F-8EAC2B608ADB}">
              <a16:predDERef xmlns:a16="http://schemas.microsoft.com/office/drawing/2014/main" pred="{1F373062-A992-434C-95E4-B43345F30A9F}"/>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35" name="Oval 1">
          <a:extLst>
            <a:ext uri="{FF2B5EF4-FFF2-40B4-BE49-F238E27FC236}">
              <a16:creationId xmlns:a16="http://schemas.microsoft.com/office/drawing/2014/main" id="{310DBF1D-3515-4D41-99F8-0C2CC6355235}"/>
            </a:ext>
            <a:ext uri="{147F2762-F138-4A5C-976F-8EAC2B608ADB}">
              <a16:predDERef xmlns:a16="http://schemas.microsoft.com/office/drawing/2014/main" pred="{A9EEE3C9-8099-4FD4-A4C1-3BD755CCD568}"/>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36" name="Oval 1">
          <a:extLst>
            <a:ext uri="{FF2B5EF4-FFF2-40B4-BE49-F238E27FC236}">
              <a16:creationId xmlns:a16="http://schemas.microsoft.com/office/drawing/2014/main" id="{F392A7AB-881B-45B6-A7E8-FB4FE0D8DEE7}"/>
            </a:ext>
            <a:ext uri="{147F2762-F138-4A5C-976F-8EAC2B608ADB}">
              <a16:predDERef xmlns:a16="http://schemas.microsoft.com/office/drawing/2014/main" pred="{310DBF1D-3515-4D41-99F8-0C2CC6355235}"/>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37" name="Oval 1">
          <a:extLst>
            <a:ext uri="{FF2B5EF4-FFF2-40B4-BE49-F238E27FC236}">
              <a16:creationId xmlns:a16="http://schemas.microsoft.com/office/drawing/2014/main" id="{DE6E3941-3A29-4329-86A0-04541893EEC0}"/>
            </a:ext>
            <a:ext uri="{147F2762-F138-4A5C-976F-8EAC2B608ADB}">
              <a16:predDERef xmlns:a16="http://schemas.microsoft.com/office/drawing/2014/main" pred="{F392A7AB-881B-45B6-A7E8-FB4FE0D8DEE7}"/>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38" name="Oval 1">
          <a:extLst>
            <a:ext uri="{FF2B5EF4-FFF2-40B4-BE49-F238E27FC236}">
              <a16:creationId xmlns:a16="http://schemas.microsoft.com/office/drawing/2014/main" id="{4A9179D4-5E9D-4754-BDA3-CA3D98A7EE04}"/>
            </a:ext>
            <a:ext uri="{147F2762-F138-4A5C-976F-8EAC2B608ADB}">
              <a16:predDERef xmlns:a16="http://schemas.microsoft.com/office/drawing/2014/main" pred="{DE6E3941-3A29-4329-86A0-04541893EEC0}"/>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39" name="Oval 1">
          <a:extLst>
            <a:ext uri="{FF2B5EF4-FFF2-40B4-BE49-F238E27FC236}">
              <a16:creationId xmlns:a16="http://schemas.microsoft.com/office/drawing/2014/main" id="{6E76F4AA-AD16-4E62-9AD9-A21D9C3F8E82}"/>
            </a:ext>
            <a:ext uri="{147F2762-F138-4A5C-976F-8EAC2B608ADB}">
              <a16:predDERef xmlns:a16="http://schemas.microsoft.com/office/drawing/2014/main" pred="{4A9179D4-5E9D-4754-BDA3-CA3D98A7EE04}"/>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40" name="Oval 1">
          <a:extLst>
            <a:ext uri="{FF2B5EF4-FFF2-40B4-BE49-F238E27FC236}">
              <a16:creationId xmlns:a16="http://schemas.microsoft.com/office/drawing/2014/main" id="{1C99530B-5B22-4AE0-9A3F-51BB5A3BB95C}"/>
            </a:ext>
            <a:ext uri="{147F2762-F138-4A5C-976F-8EAC2B608ADB}">
              <a16:predDERef xmlns:a16="http://schemas.microsoft.com/office/drawing/2014/main" pred="{6E76F4AA-AD16-4E62-9AD9-A21D9C3F8E82}"/>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41" name="Oval 1">
          <a:extLst>
            <a:ext uri="{FF2B5EF4-FFF2-40B4-BE49-F238E27FC236}">
              <a16:creationId xmlns:a16="http://schemas.microsoft.com/office/drawing/2014/main" id="{7B953CC7-D1BD-4451-BB80-73764706CB4E}"/>
            </a:ext>
            <a:ext uri="{147F2762-F138-4A5C-976F-8EAC2B608ADB}">
              <a16:predDERef xmlns:a16="http://schemas.microsoft.com/office/drawing/2014/main" pred="{1C99530B-5B22-4AE0-9A3F-51BB5A3BB95C}"/>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42" name="Oval 1">
          <a:extLst>
            <a:ext uri="{FF2B5EF4-FFF2-40B4-BE49-F238E27FC236}">
              <a16:creationId xmlns:a16="http://schemas.microsoft.com/office/drawing/2014/main" id="{A8D15BAA-60AB-4BD2-8E4B-252AAFEE3D47}"/>
            </a:ext>
            <a:ext uri="{147F2762-F138-4A5C-976F-8EAC2B608ADB}">
              <a16:predDERef xmlns:a16="http://schemas.microsoft.com/office/drawing/2014/main" pred="{7B953CC7-D1BD-4451-BB80-73764706CB4E}"/>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43" name="Oval 1">
          <a:extLst>
            <a:ext uri="{FF2B5EF4-FFF2-40B4-BE49-F238E27FC236}">
              <a16:creationId xmlns:a16="http://schemas.microsoft.com/office/drawing/2014/main" id="{5431F552-845E-43B3-90B0-6575EA23D446}"/>
            </a:ext>
            <a:ext uri="{147F2762-F138-4A5C-976F-8EAC2B608ADB}">
              <a16:predDERef xmlns:a16="http://schemas.microsoft.com/office/drawing/2014/main" pred="{A8D15BAA-60AB-4BD2-8E4B-252AAFEE3D47}"/>
            </a:ext>
          </a:extLst>
        </xdr:cNvPr>
        <xdr:cNvSpPr>
          <a:spLocks noChangeArrowheads="1"/>
        </xdr:cNvSpPr>
      </xdr:nvSpPr>
      <xdr:spPr bwMode="auto">
        <a:xfrm>
          <a:off x="7496175" y="1266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44" name="Oval 1">
          <a:extLst>
            <a:ext uri="{FF2B5EF4-FFF2-40B4-BE49-F238E27FC236}">
              <a16:creationId xmlns:a16="http://schemas.microsoft.com/office/drawing/2014/main" id="{0F27378B-0C54-4BE0-B3A6-37E520A9E072}"/>
            </a:ext>
            <a:ext uri="{147F2762-F138-4A5C-976F-8EAC2B608ADB}">
              <a16:predDERef xmlns:a16="http://schemas.microsoft.com/office/drawing/2014/main" pred="{5431F552-845E-43B3-90B0-6575EA23D446}"/>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45" name="Oval 1">
          <a:extLst>
            <a:ext uri="{FF2B5EF4-FFF2-40B4-BE49-F238E27FC236}">
              <a16:creationId xmlns:a16="http://schemas.microsoft.com/office/drawing/2014/main" id="{F4F70ED7-B1E4-462F-BBC5-45080CC0607D}"/>
            </a:ext>
            <a:ext uri="{147F2762-F138-4A5C-976F-8EAC2B608ADB}">
              <a16:predDERef xmlns:a16="http://schemas.microsoft.com/office/drawing/2014/main" pred="{0F27378B-0C54-4BE0-B3A6-37E520A9E072}"/>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46" name="Oval 1">
          <a:extLst>
            <a:ext uri="{FF2B5EF4-FFF2-40B4-BE49-F238E27FC236}">
              <a16:creationId xmlns:a16="http://schemas.microsoft.com/office/drawing/2014/main" id="{D0E94886-E960-4EDB-9DCC-FE34B480AA7B}"/>
            </a:ext>
            <a:ext uri="{147F2762-F138-4A5C-976F-8EAC2B608ADB}">
              <a16:predDERef xmlns:a16="http://schemas.microsoft.com/office/drawing/2014/main" pred="{F4F70ED7-B1E4-462F-BBC5-45080CC0607D}"/>
            </a:ext>
          </a:extLst>
        </xdr:cNvPr>
        <xdr:cNvSpPr>
          <a:spLocks noChangeArrowheads="1"/>
        </xdr:cNvSpPr>
      </xdr:nvSpPr>
      <xdr:spPr bwMode="auto">
        <a:xfrm>
          <a:off x="7581900" y="11620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47" name="Oval 1">
          <a:extLst>
            <a:ext uri="{FF2B5EF4-FFF2-40B4-BE49-F238E27FC236}">
              <a16:creationId xmlns:a16="http://schemas.microsoft.com/office/drawing/2014/main" id="{7ABA7028-A6F4-4009-BB5B-07505A062841}"/>
            </a:ext>
            <a:ext uri="{147F2762-F138-4A5C-976F-8EAC2B608ADB}">
              <a16:predDERef xmlns:a16="http://schemas.microsoft.com/office/drawing/2014/main" pred="{D0E94886-E960-4EDB-9DCC-FE34B480AA7B}"/>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48" name="Oval 1">
          <a:extLst>
            <a:ext uri="{FF2B5EF4-FFF2-40B4-BE49-F238E27FC236}">
              <a16:creationId xmlns:a16="http://schemas.microsoft.com/office/drawing/2014/main" id="{91622398-45DD-41BC-8B90-359DC8699916}"/>
            </a:ext>
            <a:ext uri="{147F2762-F138-4A5C-976F-8EAC2B608ADB}">
              <a16:predDERef xmlns:a16="http://schemas.microsoft.com/office/drawing/2014/main" pred="{7ABA7028-A6F4-4009-BB5B-07505A06284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49" name="Oval 1">
          <a:extLst>
            <a:ext uri="{FF2B5EF4-FFF2-40B4-BE49-F238E27FC236}">
              <a16:creationId xmlns:a16="http://schemas.microsoft.com/office/drawing/2014/main" id="{944AC723-4D37-47D7-93E3-36B416EE8532}"/>
            </a:ext>
            <a:ext uri="{147F2762-F138-4A5C-976F-8EAC2B608ADB}">
              <a16:predDERef xmlns:a16="http://schemas.microsoft.com/office/drawing/2014/main" pred="{91622398-45DD-41BC-8B90-359DC8699916}"/>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50" name="Oval 1">
          <a:extLst>
            <a:ext uri="{FF2B5EF4-FFF2-40B4-BE49-F238E27FC236}">
              <a16:creationId xmlns:a16="http://schemas.microsoft.com/office/drawing/2014/main" id="{C140E8F4-99D8-4DFC-A0E1-D2C7516FD466}"/>
            </a:ext>
            <a:ext uri="{147F2762-F138-4A5C-976F-8EAC2B608ADB}">
              <a16:predDERef xmlns:a16="http://schemas.microsoft.com/office/drawing/2014/main" pred="{944AC723-4D37-47D7-93E3-36B416EE8532}"/>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51" name="Oval 1">
          <a:extLst>
            <a:ext uri="{FF2B5EF4-FFF2-40B4-BE49-F238E27FC236}">
              <a16:creationId xmlns:a16="http://schemas.microsoft.com/office/drawing/2014/main" id="{B88D57AC-6A07-457C-8E53-E6A4881D7418}"/>
            </a:ext>
            <a:ext uri="{147F2762-F138-4A5C-976F-8EAC2B608ADB}">
              <a16:predDERef xmlns:a16="http://schemas.microsoft.com/office/drawing/2014/main" pred="{C140E8F4-99D8-4DFC-A0E1-D2C7516FD466}"/>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52" name="Oval 1">
          <a:extLst>
            <a:ext uri="{FF2B5EF4-FFF2-40B4-BE49-F238E27FC236}">
              <a16:creationId xmlns:a16="http://schemas.microsoft.com/office/drawing/2014/main" id="{478F5DBE-7B8B-478E-8D41-C70E2E78A6EF}"/>
            </a:ext>
            <a:ext uri="{147F2762-F138-4A5C-976F-8EAC2B608ADB}">
              <a16:predDERef xmlns:a16="http://schemas.microsoft.com/office/drawing/2014/main" pred="{B88D57AC-6A07-457C-8E53-E6A4881D7418}"/>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53" name="Oval 1">
          <a:extLst>
            <a:ext uri="{FF2B5EF4-FFF2-40B4-BE49-F238E27FC236}">
              <a16:creationId xmlns:a16="http://schemas.microsoft.com/office/drawing/2014/main" id="{78A2525B-DC5F-4FEB-AF50-00753D4731FE}"/>
            </a:ext>
            <a:ext uri="{147F2762-F138-4A5C-976F-8EAC2B608ADB}">
              <a16:predDERef xmlns:a16="http://schemas.microsoft.com/office/drawing/2014/main" pred="{478F5DBE-7B8B-478E-8D41-C70E2E78A6EF}"/>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54" name="Oval 1">
          <a:extLst>
            <a:ext uri="{FF2B5EF4-FFF2-40B4-BE49-F238E27FC236}">
              <a16:creationId xmlns:a16="http://schemas.microsoft.com/office/drawing/2014/main" id="{BA583F42-35A1-4A97-81C3-CF67F43C5C3E}"/>
            </a:ext>
            <a:ext uri="{147F2762-F138-4A5C-976F-8EAC2B608ADB}">
              <a16:predDERef xmlns:a16="http://schemas.microsoft.com/office/drawing/2014/main" pred="{78A2525B-DC5F-4FEB-AF50-00753D4731FE}"/>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55" name="Oval 1">
          <a:extLst>
            <a:ext uri="{FF2B5EF4-FFF2-40B4-BE49-F238E27FC236}">
              <a16:creationId xmlns:a16="http://schemas.microsoft.com/office/drawing/2014/main" id="{A91ED28B-8C4E-4556-BE1F-4A8E197FB4C3}"/>
            </a:ext>
            <a:ext uri="{147F2762-F138-4A5C-976F-8EAC2B608ADB}">
              <a16:predDERef xmlns:a16="http://schemas.microsoft.com/office/drawing/2014/main" pred="{BA583F42-35A1-4A97-81C3-CF67F43C5C3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56" name="Oval 1">
          <a:extLst>
            <a:ext uri="{FF2B5EF4-FFF2-40B4-BE49-F238E27FC236}">
              <a16:creationId xmlns:a16="http://schemas.microsoft.com/office/drawing/2014/main" id="{189359BC-F0DB-4ABC-AFEB-2595011E1CAF}"/>
            </a:ext>
            <a:ext uri="{147F2762-F138-4A5C-976F-8EAC2B608ADB}">
              <a16:predDERef xmlns:a16="http://schemas.microsoft.com/office/drawing/2014/main" pred="{A91ED28B-8C4E-4556-BE1F-4A8E197FB4C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57" name="Oval 1">
          <a:extLst>
            <a:ext uri="{FF2B5EF4-FFF2-40B4-BE49-F238E27FC236}">
              <a16:creationId xmlns:a16="http://schemas.microsoft.com/office/drawing/2014/main" id="{554F8528-132F-44AD-9B70-7F5CFF83264C}"/>
            </a:ext>
            <a:ext uri="{147F2762-F138-4A5C-976F-8EAC2B608ADB}">
              <a16:predDERef xmlns:a16="http://schemas.microsoft.com/office/drawing/2014/main" pred="{189359BC-F0DB-4ABC-AFEB-2595011E1CAF}"/>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58" name="Oval 1">
          <a:extLst>
            <a:ext uri="{FF2B5EF4-FFF2-40B4-BE49-F238E27FC236}">
              <a16:creationId xmlns:a16="http://schemas.microsoft.com/office/drawing/2014/main" id="{71E5C85E-43A6-4781-BB21-DFBB4671DDB5}"/>
            </a:ext>
            <a:ext uri="{147F2762-F138-4A5C-976F-8EAC2B608ADB}">
              <a16:predDERef xmlns:a16="http://schemas.microsoft.com/office/drawing/2014/main" pred="{554F8528-132F-44AD-9B70-7F5CFF83264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59" name="Oval 1">
          <a:extLst>
            <a:ext uri="{FF2B5EF4-FFF2-40B4-BE49-F238E27FC236}">
              <a16:creationId xmlns:a16="http://schemas.microsoft.com/office/drawing/2014/main" id="{D36ECFA0-5BDF-4A81-B3BD-62F90017C5E9}"/>
            </a:ext>
            <a:ext uri="{147F2762-F138-4A5C-976F-8EAC2B608ADB}">
              <a16:predDERef xmlns:a16="http://schemas.microsoft.com/office/drawing/2014/main" pred="{71E5C85E-43A6-4781-BB21-DFBB4671DDB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60" name="Oval 1">
          <a:extLst>
            <a:ext uri="{FF2B5EF4-FFF2-40B4-BE49-F238E27FC236}">
              <a16:creationId xmlns:a16="http://schemas.microsoft.com/office/drawing/2014/main" id="{35198002-CB28-4275-B330-C34F4193CF4F}"/>
            </a:ext>
            <a:ext uri="{147F2762-F138-4A5C-976F-8EAC2B608ADB}">
              <a16:predDERef xmlns:a16="http://schemas.microsoft.com/office/drawing/2014/main" pred="{D36ECFA0-5BDF-4A81-B3BD-62F90017C5E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61" name="Oval 1">
          <a:extLst>
            <a:ext uri="{FF2B5EF4-FFF2-40B4-BE49-F238E27FC236}">
              <a16:creationId xmlns:a16="http://schemas.microsoft.com/office/drawing/2014/main" id="{C06CFBD5-2A11-4663-AD9A-73D291C8FCB9}"/>
            </a:ext>
            <a:ext uri="{147F2762-F138-4A5C-976F-8EAC2B608ADB}">
              <a16:predDERef xmlns:a16="http://schemas.microsoft.com/office/drawing/2014/main" pred="{35198002-CB28-4275-B330-C34F4193CF4F}"/>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62" name="Oval 1">
          <a:extLst>
            <a:ext uri="{FF2B5EF4-FFF2-40B4-BE49-F238E27FC236}">
              <a16:creationId xmlns:a16="http://schemas.microsoft.com/office/drawing/2014/main" id="{8A0B087D-74D2-4314-BCC7-963FEC005EFE}"/>
            </a:ext>
            <a:ext uri="{147F2762-F138-4A5C-976F-8EAC2B608ADB}">
              <a16:predDERef xmlns:a16="http://schemas.microsoft.com/office/drawing/2014/main" pred="{C06CFBD5-2A11-4663-AD9A-73D291C8FCB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63" name="Oval 1">
          <a:extLst>
            <a:ext uri="{FF2B5EF4-FFF2-40B4-BE49-F238E27FC236}">
              <a16:creationId xmlns:a16="http://schemas.microsoft.com/office/drawing/2014/main" id="{D0D5F4F5-EF71-4D8B-81D9-D4D775AC2BE1}"/>
            </a:ext>
            <a:ext uri="{147F2762-F138-4A5C-976F-8EAC2B608ADB}">
              <a16:predDERef xmlns:a16="http://schemas.microsoft.com/office/drawing/2014/main" pred="{8A0B087D-74D2-4314-BCC7-963FEC005EF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64" name="Oval 1">
          <a:extLst>
            <a:ext uri="{FF2B5EF4-FFF2-40B4-BE49-F238E27FC236}">
              <a16:creationId xmlns:a16="http://schemas.microsoft.com/office/drawing/2014/main" id="{F01DB8ED-F301-4DB2-876C-C621B5795CF3}"/>
            </a:ext>
            <a:ext uri="{147F2762-F138-4A5C-976F-8EAC2B608ADB}">
              <a16:predDERef xmlns:a16="http://schemas.microsoft.com/office/drawing/2014/main" pred="{D0D5F4F5-EF71-4D8B-81D9-D4D775AC2BE1}"/>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65" name="Oval 1">
          <a:extLst>
            <a:ext uri="{FF2B5EF4-FFF2-40B4-BE49-F238E27FC236}">
              <a16:creationId xmlns:a16="http://schemas.microsoft.com/office/drawing/2014/main" id="{4CDE1F06-5C6F-4AE7-A58B-0B82FD7CDBB6}"/>
            </a:ext>
            <a:ext uri="{147F2762-F138-4A5C-976F-8EAC2B608ADB}">
              <a16:predDERef xmlns:a16="http://schemas.microsoft.com/office/drawing/2014/main" pred="{F01DB8ED-F301-4DB2-876C-C621B5795CF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66" name="Oval 1">
          <a:extLst>
            <a:ext uri="{FF2B5EF4-FFF2-40B4-BE49-F238E27FC236}">
              <a16:creationId xmlns:a16="http://schemas.microsoft.com/office/drawing/2014/main" id="{67165B58-6EF9-4377-92A3-3FA578744AAF}"/>
            </a:ext>
            <a:ext uri="{147F2762-F138-4A5C-976F-8EAC2B608ADB}">
              <a16:predDERef xmlns:a16="http://schemas.microsoft.com/office/drawing/2014/main" pred="{4CDE1F06-5C6F-4AE7-A58B-0B82FD7CDBB6}"/>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67" name="Oval 1">
          <a:extLst>
            <a:ext uri="{FF2B5EF4-FFF2-40B4-BE49-F238E27FC236}">
              <a16:creationId xmlns:a16="http://schemas.microsoft.com/office/drawing/2014/main" id="{CFECB8A0-5499-4CA0-90A0-D4787B46C4E1}"/>
            </a:ext>
            <a:ext uri="{147F2762-F138-4A5C-976F-8EAC2B608ADB}">
              <a16:predDERef xmlns:a16="http://schemas.microsoft.com/office/drawing/2014/main" pred="{67165B58-6EF9-4377-92A3-3FA578744AAF}"/>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68" name="Oval 1">
          <a:extLst>
            <a:ext uri="{FF2B5EF4-FFF2-40B4-BE49-F238E27FC236}">
              <a16:creationId xmlns:a16="http://schemas.microsoft.com/office/drawing/2014/main" id="{7EF90C08-5935-4C6A-87E3-6F53D98579CD}"/>
            </a:ext>
            <a:ext uri="{147F2762-F138-4A5C-976F-8EAC2B608ADB}">
              <a16:predDERef xmlns:a16="http://schemas.microsoft.com/office/drawing/2014/main" pred="{CFECB8A0-5499-4CA0-90A0-D4787B46C4E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69" name="Oval 1">
          <a:extLst>
            <a:ext uri="{FF2B5EF4-FFF2-40B4-BE49-F238E27FC236}">
              <a16:creationId xmlns:a16="http://schemas.microsoft.com/office/drawing/2014/main" id="{DBDCD3EE-1FB2-4EE6-BD24-0C83E7B63202}"/>
            </a:ext>
            <a:ext uri="{147F2762-F138-4A5C-976F-8EAC2B608ADB}">
              <a16:predDERef xmlns:a16="http://schemas.microsoft.com/office/drawing/2014/main" pred="{7EF90C08-5935-4C6A-87E3-6F53D98579CD}"/>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70" name="Oval 1">
          <a:extLst>
            <a:ext uri="{FF2B5EF4-FFF2-40B4-BE49-F238E27FC236}">
              <a16:creationId xmlns:a16="http://schemas.microsoft.com/office/drawing/2014/main" id="{66CF40E2-B280-4E2E-B621-A5D1AB9F1F72}"/>
            </a:ext>
            <a:ext uri="{147F2762-F138-4A5C-976F-8EAC2B608ADB}">
              <a16:predDERef xmlns:a16="http://schemas.microsoft.com/office/drawing/2014/main" pred="{DBDCD3EE-1FB2-4EE6-BD24-0C83E7B6320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71" name="Oval 1">
          <a:extLst>
            <a:ext uri="{FF2B5EF4-FFF2-40B4-BE49-F238E27FC236}">
              <a16:creationId xmlns:a16="http://schemas.microsoft.com/office/drawing/2014/main" id="{25D84FBA-1DC3-4393-9848-4CC1D97DEAA8}"/>
            </a:ext>
            <a:ext uri="{147F2762-F138-4A5C-976F-8EAC2B608ADB}">
              <a16:predDERef xmlns:a16="http://schemas.microsoft.com/office/drawing/2014/main" pred="{66CF40E2-B280-4E2E-B621-A5D1AB9F1F72}"/>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72" name="Oval 1">
          <a:extLst>
            <a:ext uri="{FF2B5EF4-FFF2-40B4-BE49-F238E27FC236}">
              <a16:creationId xmlns:a16="http://schemas.microsoft.com/office/drawing/2014/main" id="{04AF7959-88C0-4E71-94B7-33A642A3CE1D}"/>
            </a:ext>
            <a:ext uri="{147F2762-F138-4A5C-976F-8EAC2B608ADB}">
              <a16:predDERef xmlns:a16="http://schemas.microsoft.com/office/drawing/2014/main" pred="{25D84FBA-1DC3-4393-9848-4CC1D97DEAA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73" name="Oval 1">
          <a:extLst>
            <a:ext uri="{FF2B5EF4-FFF2-40B4-BE49-F238E27FC236}">
              <a16:creationId xmlns:a16="http://schemas.microsoft.com/office/drawing/2014/main" id="{D4584332-DC0B-41FF-AA71-7B9CE11A7C3A}"/>
            </a:ext>
            <a:ext uri="{147F2762-F138-4A5C-976F-8EAC2B608ADB}">
              <a16:predDERef xmlns:a16="http://schemas.microsoft.com/office/drawing/2014/main" pred="{04AF7959-88C0-4E71-94B7-33A642A3CE1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74" name="Oval 1">
          <a:extLst>
            <a:ext uri="{FF2B5EF4-FFF2-40B4-BE49-F238E27FC236}">
              <a16:creationId xmlns:a16="http://schemas.microsoft.com/office/drawing/2014/main" id="{469F68D2-A952-4201-8906-711A12FB5CE6}"/>
            </a:ext>
            <a:ext uri="{147F2762-F138-4A5C-976F-8EAC2B608ADB}">
              <a16:predDERef xmlns:a16="http://schemas.microsoft.com/office/drawing/2014/main" pred="{D4584332-DC0B-41FF-AA71-7B9CE11A7C3A}"/>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75" name="Oval 1">
          <a:extLst>
            <a:ext uri="{FF2B5EF4-FFF2-40B4-BE49-F238E27FC236}">
              <a16:creationId xmlns:a16="http://schemas.microsoft.com/office/drawing/2014/main" id="{E0E19E84-5E85-453B-A987-9D20E1B2715D}"/>
            </a:ext>
            <a:ext uri="{147F2762-F138-4A5C-976F-8EAC2B608ADB}">
              <a16:predDERef xmlns:a16="http://schemas.microsoft.com/office/drawing/2014/main" pred="{469F68D2-A952-4201-8906-711A12FB5CE6}"/>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76" name="Oval 1">
          <a:extLst>
            <a:ext uri="{FF2B5EF4-FFF2-40B4-BE49-F238E27FC236}">
              <a16:creationId xmlns:a16="http://schemas.microsoft.com/office/drawing/2014/main" id="{7C2BCF4C-5A9B-4F2E-BFD0-FB1F43ED24B8}"/>
            </a:ext>
            <a:ext uri="{147F2762-F138-4A5C-976F-8EAC2B608ADB}">
              <a16:predDERef xmlns:a16="http://schemas.microsoft.com/office/drawing/2014/main" pred="{E0E19E84-5E85-453B-A987-9D20E1B2715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77" name="Oval 1">
          <a:extLst>
            <a:ext uri="{FF2B5EF4-FFF2-40B4-BE49-F238E27FC236}">
              <a16:creationId xmlns:a16="http://schemas.microsoft.com/office/drawing/2014/main" id="{91E3CDDC-2EED-495C-BA4E-ABB16D401A02}"/>
            </a:ext>
            <a:ext uri="{147F2762-F138-4A5C-976F-8EAC2B608ADB}">
              <a16:predDERef xmlns:a16="http://schemas.microsoft.com/office/drawing/2014/main" pred="{7C2BCF4C-5A9B-4F2E-BFD0-FB1F43ED24B8}"/>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78" name="Oval 1">
          <a:extLst>
            <a:ext uri="{FF2B5EF4-FFF2-40B4-BE49-F238E27FC236}">
              <a16:creationId xmlns:a16="http://schemas.microsoft.com/office/drawing/2014/main" id="{CFA497C6-3646-4417-A145-030091816933}"/>
            </a:ext>
            <a:ext uri="{147F2762-F138-4A5C-976F-8EAC2B608ADB}">
              <a16:predDERef xmlns:a16="http://schemas.microsoft.com/office/drawing/2014/main" pred="{91E3CDDC-2EED-495C-BA4E-ABB16D401A0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79" name="Oval 1">
          <a:extLst>
            <a:ext uri="{FF2B5EF4-FFF2-40B4-BE49-F238E27FC236}">
              <a16:creationId xmlns:a16="http://schemas.microsoft.com/office/drawing/2014/main" id="{6B86C74B-5769-49AE-97F6-08EBDA00A332}"/>
            </a:ext>
            <a:ext uri="{147F2762-F138-4A5C-976F-8EAC2B608ADB}">
              <a16:predDERef xmlns:a16="http://schemas.microsoft.com/office/drawing/2014/main" pred="{CFA497C6-3646-4417-A145-03009181693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80" name="Oval 1">
          <a:extLst>
            <a:ext uri="{FF2B5EF4-FFF2-40B4-BE49-F238E27FC236}">
              <a16:creationId xmlns:a16="http://schemas.microsoft.com/office/drawing/2014/main" id="{359B14D1-2AF0-4EDD-A222-23E32D8D9CBD}"/>
            </a:ext>
            <a:ext uri="{147F2762-F138-4A5C-976F-8EAC2B608ADB}">
              <a16:predDERef xmlns:a16="http://schemas.microsoft.com/office/drawing/2014/main" pred="{6B86C74B-5769-49AE-97F6-08EBDA00A332}"/>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81" name="Oval 1">
          <a:extLst>
            <a:ext uri="{FF2B5EF4-FFF2-40B4-BE49-F238E27FC236}">
              <a16:creationId xmlns:a16="http://schemas.microsoft.com/office/drawing/2014/main" id="{0BE71FE0-8DEC-4299-AB88-CBBD23092E99}"/>
            </a:ext>
            <a:ext uri="{147F2762-F138-4A5C-976F-8EAC2B608ADB}">
              <a16:predDERef xmlns:a16="http://schemas.microsoft.com/office/drawing/2014/main" pred="{359B14D1-2AF0-4EDD-A222-23E32D8D9CB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82" name="Oval 1">
          <a:extLst>
            <a:ext uri="{FF2B5EF4-FFF2-40B4-BE49-F238E27FC236}">
              <a16:creationId xmlns:a16="http://schemas.microsoft.com/office/drawing/2014/main" id="{0224F46E-F962-4CD3-A256-3A14BA00A9BD}"/>
            </a:ext>
            <a:ext uri="{147F2762-F138-4A5C-976F-8EAC2B608ADB}">
              <a16:predDERef xmlns:a16="http://schemas.microsoft.com/office/drawing/2014/main" pred="{0BE71FE0-8DEC-4299-AB88-CBBD23092E9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83" name="Oval 1">
          <a:extLst>
            <a:ext uri="{FF2B5EF4-FFF2-40B4-BE49-F238E27FC236}">
              <a16:creationId xmlns:a16="http://schemas.microsoft.com/office/drawing/2014/main" id="{DCE6F383-24D1-4816-BF80-3BC7BACA8372}"/>
            </a:ext>
            <a:ext uri="{147F2762-F138-4A5C-976F-8EAC2B608ADB}">
              <a16:predDERef xmlns:a16="http://schemas.microsoft.com/office/drawing/2014/main" pred="{0224F46E-F962-4CD3-A256-3A14BA00A9BD}"/>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84" name="Oval 1">
          <a:extLst>
            <a:ext uri="{FF2B5EF4-FFF2-40B4-BE49-F238E27FC236}">
              <a16:creationId xmlns:a16="http://schemas.microsoft.com/office/drawing/2014/main" id="{46CAF7B5-956A-48C0-A9FD-6D35717B2E51}"/>
            </a:ext>
            <a:ext uri="{147F2762-F138-4A5C-976F-8EAC2B608ADB}">
              <a16:predDERef xmlns:a16="http://schemas.microsoft.com/office/drawing/2014/main" pred="{DCE6F383-24D1-4816-BF80-3BC7BACA837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85" name="Oval 1">
          <a:extLst>
            <a:ext uri="{FF2B5EF4-FFF2-40B4-BE49-F238E27FC236}">
              <a16:creationId xmlns:a16="http://schemas.microsoft.com/office/drawing/2014/main" id="{6918CFC7-3B17-42C5-BD56-97078E028364}"/>
            </a:ext>
            <a:ext uri="{147F2762-F138-4A5C-976F-8EAC2B608ADB}">
              <a16:predDERef xmlns:a16="http://schemas.microsoft.com/office/drawing/2014/main" pred="{46CAF7B5-956A-48C0-A9FD-6D35717B2E5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686" name="Oval 1">
          <a:extLst>
            <a:ext uri="{FF2B5EF4-FFF2-40B4-BE49-F238E27FC236}">
              <a16:creationId xmlns:a16="http://schemas.microsoft.com/office/drawing/2014/main" id="{647E4FB9-FDEA-4DA1-B3EC-F25563C8AE40}"/>
            </a:ext>
            <a:ext uri="{147F2762-F138-4A5C-976F-8EAC2B608ADB}">
              <a16:predDERef xmlns:a16="http://schemas.microsoft.com/office/drawing/2014/main" pred="{6918CFC7-3B17-42C5-BD56-97078E028364}"/>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87" name="Oval 1">
          <a:extLst>
            <a:ext uri="{FF2B5EF4-FFF2-40B4-BE49-F238E27FC236}">
              <a16:creationId xmlns:a16="http://schemas.microsoft.com/office/drawing/2014/main" id="{7CD26CB0-A4E0-47AB-92CF-E427E7EBFF58}"/>
            </a:ext>
            <a:ext uri="{147F2762-F138-4A5C-976F-8EAC2B608ADB}">
              <a16:predDERef xmlns:a16="http://schemas.microsoft.com/office/drawing/2014/main" pred="{647E4FB9-FDEA-4DA1-B3EC-F25563C8AE4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981075</xdr:colOff>
      <xdr:row>7</xdr:row>
      <xdr:rowOff>133350</xdr:rowOff>
    </xdr:to>
    <xdr:sp macro="" textlink="">
      <xdr:nvSpPr>
        <xdr:cNvPr id="688" name="Oval 1">
          <a:extLst>
            <a:ext uri="{FF2B5EF4-FFF2-40B4-BE49-F238E27FC236}">
              <a16:creationId xmlns:a16="http://schemas.microsoft.com/office/drawing/2014/main" id="{5EE4241D-498B-4FCA-921A-F2E5A762FD96}"/>
            </a:ext>
            <a:ext uri="{147F2762-F138-4A5C-976F-8EAC2B608ADB}">
              <a16:predDERef xmlns:a16="http://schemas.microsoft.com/office/drawing/2014/main" pred="{7CD26CB0-A4E0-47AB-92CF-E427E7EBFF5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89" name="Oval 1">
          <a:extLst>
            <a:ext uri="{FF2B5EF4-FFF2-40B4-BE49-F238E27FC236}">
              <a16:creationId xmlns:a16="http://schemas.microsoft.com/office/drawing/2014/main" id="{E50CFB92-EAF6-4940-857E-5E22E0296C52}"/>
            </a:ext>
            <a:ext uri="{147F2762-F138-4A5C-976F-8EAC2B608ADB}">
              <a16:predDERef xmlns:a16="http://schemas.microsoft.com/office/drawing/2014/main" pred="{5EE4241D-498B-4FCA-921A-F2E5A762FD96}"/>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90" name="Oval 1">
          <a:extLst>
            <a:ext uri="{FF2B5EF4-FFF2-40B4-BE49-F238E27FC236}">
              <a16:creationId xmlns:a16="http://schemas.microsoft.com/office/drawing/2014/main" id="{942666B2-ECFD-46FA-BD60-CBF125678BED}"/>
            </a:ext>
            <a:ext uri="{147F2762-F138-4A5C-976F-8EAC2B608ADB}">
              <a16:predDERef xmlns:a16="http://schemas.microsoft.com/office/drawing/2014/main" pred="{E50CFB92-EAF6-4940-857E-5E22E0296C5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91" name="Oval 1">
          <a:extLst>
            <a:ext uri="{FF2B5EF4-FFF2-40B4-BE49-F238E27FC236}">
              <a16:creationId xmlns:a16="http://schemas.microsoft.com/office/drawing/2014/main" id="{7E6589B9-BA2D-445B-AFA7-FC32069D0374}"/>
            </a:ext>
            <a:ext uri="{147F2762-F138-4A5C-976F-8EAC2B608ADB}">
              <a16:predDERef xmlns:a16="http://schemas.microsoft.com/office/drawing/2014/main" pred="{942666B2-ECFD-46FA-BD60-CBF125678BE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92" name="Oval 1">
          <a:extLst>
            <a:ext uri="{FF2B5EF4-FFF2-40B4-BE49-F238E27FC236}">
              <a16:creationId xmlns:a16="http://schemas.microsoft.com/office/drawing/2014/main" id="{75DDF0BA-E3C7-4543-8E7E-0A826660912F}"/>
            </a:ext>
            <a:ext uri="{147F2762-F138-4A5C-976F-8EAC2B608ADB}">
              <a16:predDERef xmlns:a16="http://schemas.microsoft.com/office/drawing/2014/main" pred="{7E6589B9-BA2D-445B-AFA7-FC32069D0374}"/>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93" name="Oval 1">
          <a:extLst>
            <a:ext uri="{FF2B5EF4-FFF2-40B4-BE49-F238E27FC236}">
              <a16:creationId xmlns:a16="http://schemas.microsoft.com/office/drawing/2014/main" id="{F9E6C7D3-E553-4EA7-B4F0-1720942D395C}"/>
            </a:ext>
            <a:ext uri="{147F2762-F138-4A5C-976F-8EAC2B608ADB}">
              <a16:predDERef xmlns:a16="http://schemas.microsoft.com/office/drawing/2014/main" pred="{75DDF0BA-E3C7-4543-8E7E-0A826660912F}"/>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94" name="Oval 1">
          <a:extLst>
            <a:ext uri="{FF2B5EF4-FFF2-40B4-BE49-F238E27FC236}">
              <a16:creationId xmlns:a16="http://schemas.microsoft.com/office/drawing/2014/main" id="{C0D40288-2469-43B3-BE5C-82DDC0023177}"/>
            </a:ext>
            <a:ext uri="{147F2762-F138-4A5C-976F-8EAC2B608ADB}">
              <a16:predDERef xmlns:a16="http://schemas.microsoft.com/office/drawing/2014/main" pred="{F9E6C7D3-E553-4EA7-B4F0-1720942D395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95" name="Oval 1">
          <a:extLst>
            <a:ext uri="{FF2B5EF4-FFF2-40B4-BE49-F238E27FC236}">
              <a16:creationId xmlns:a16="http://schemas.microsoft.com/office/drawing/2014/main" id="{DA2661E5-0B61-403E-83F7-CFFE24AC40CC}"/>
            </a:ext>
            <a:ext uri="{147F2762-F138-4A5C-976F-8EAC2B608ADB}">
              <a16:predDERef xmlns:a16="http://schemas.microsoft.com/office/drawing/2014/main" pred="{C0D40288-2469-43B3-BE5C-82DDC0023177}"/>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96" name="Oval 1">
          <a:extLst>
            <a:ext uri="{FF2B5EF4-FFF2-40B4-BE49-F238E27FC236}">
              <a16:creationId xmlns:a16="http://schemas.microsoft.com/office/drawing/2014/main" id="{F276726B-43D4-4DED-82DF-2D4A44873A98}"/>
            </a:ext>
            <a:ext uri="{147F2762-F138-4A5C-976F-8EAC2B608ADB}">
              <a16:predDERef xmlns:a16="http://schemas.microsoft.com/office/drawing/2014/main" pred="{DA2661E5-0B61-403E-83F7-CFFE24AC40C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97" name="Oval 1">
          <a:extLst>
            <a:ext uri="{FF2B5EF4-FFF2-40B4-BE49-F238E27FC236}">
              <a16:creationId xmlns:a16="http://schemas.microsoft.com/office/drawing/2014/main" id="{F06810E1-A36D-43DC-AF5C-4322A1E248EC}"/>
            </a:ext>
            <a:ext uri="{147F2762-F138-4A5C-976F-8EAC2B608ADB}">
              <a16:predDERef xmlns:a16="http://schemas.microsoft.com/office/drawing/2014/main" pred="{F276726B-43D4-4DED-82DF-2D4A44873A9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698" name="Oval 1">
          <a:extLst>
            <a:ext uri="{FF2B5EF4-FFF2-40B4-BE49-F238E27FC236}">
              <a16:creationId xmlns:a16="http://schemas.microsoft.com/office/drawing/2014/main" id="{7F7831B4-2C17-42E3-AC16-34A0E9ABFDE3}"/>
            </a:ext>
            <a:ext uri="{147F2762-F138-4A5C-976F-8EAC2B608ADB}">
              <a16:predDERef xmlns:a16="http://schemas.microsoft.com/office/drawing/2014/main" pred="{F06810E1-A36D-43DC-AF5C-4322A1E248EC}"/>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699" name="Oval 1">
          <a:extLst>
            <a:ext uri="{FF2B5EF4-FFF2-40B4-BE49-F238E27FC236}">
              <a16:creationId xmlns:a16="http://schemas.microsoft.com/office/drawing/2014/main" id="{35A1BD1D-80E4-4AE9-A094-568A96B5BF8C}"/>
            </a:ext>
            <a:ext uri="{147F2762-F138-4A5C-976F-8EAC2B608ADB}">
              <a16:predDERef xmlns:a16="http://schemas.microsoft.com/office/drawing/2014/main" pred="{7F7831B4-2C17-42E3-AC16-34A0E9ABFDE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00" name="Oval 1">
          <a:extLst>
            <a:ext uri="{FF2B5EF4-FFF2-40B4-BE49-F238E27FC236}">
              <a16:creationId xmlns:a16="http://schemas.microsoft.com/office/drawing/2014/main" id="{DD64E50B-2185-4266-A496-66E63359D04A}"/>
            </a:ext>
            <a:ext uri="{147F2762-F138-4A5C-976F-8EAC2B608ADB}">
              <a16:predDERef xmlns:a16="http://schemas.microsoft.com/office/drawing/2014/main" pred="{35A1BD1D-80E4-4AE9-A094-568A96B5BF8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01" name="Oval 1">
          <a:extLst>
            <a:ext uri="{FF2B5EF4-FFF2-40B4-BE49-F238E27FC236}">
              <a16:creationId xmlns:a16="http://schemas.microsoft.com/office/drawing/2014/main" id="{037BD177-C262-46F3-BBE2-304AF70CDE1B}"/>
            </a:ext>
            <a:ext uri="{147F2762-F138-4A5C-976F-8EAC2B608ADB}">
              <a16:predDERef xmlns:a16="http://schemas.microsoft.com/office/drawing/2014/main" pred="{DD64E50B-2185-4266-A496-66E63359D04A}"/>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02" name="Oval 1">
          <a:extLst>
            <a:ext uri="{FF2B5EF4-FFF2-40B4-BE49-F238E27FC236}">
              <a16:creationId xmlns:a16="http://schemas.microsoft.com/office/drawing/2014/main" id="{83A43ECB-9520-481B-ADA7-6D4171415984}"/>
            </a:ext>
            <a:ext uri="{147F2762-F138-4A5C-976F-8EAC2B608ADB}">
              <a16:predDERef xmlns:a16="http://schemas.microsoft.com/office/drawing/2014/main" pred="{037BD177-C262-46F3-BBE2-304AF70CDE1B}"/>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03" name="Oval 1">
          <a:extLst>
            <a:ext uri="{FF2B5EF4-FFF2-40B4-BE49-F238E27FC236}">
              <a16:creationId xmlns:a16="http://schemas.microsoft.com/office/drawing/2014/main" id="{A860FE06-E2D1-4212-8415-E127582F6708}"/>
            </a:ext>
            <a:ext uri="{147F2762-F138-4A5C-976F-8EAC2B608ADB}">
              <a16:predDERef xmlns:a16="http://schemas.microsoft.com/office/drawing/2014/main" pred="{83A43ECB-9520-481B-ADA7-6D4171415984}"/>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04" name="Oval 1">
          <a:extLst>
            <a:ext uri="{FF2B5EF4-FFF2-40B4-BE49-F238E27FC236}">
              <a16:creationId xmlns:a16="http://schemas.microsoft.com/office/drawing/2014/main" id="{B5A55DE9-3396-4C5D-8132-4559312CF6CF}"/>
            </a:ext>
            <a:ext uri="{147F2762-F138-4A5C-976F-8EAC2B608ADB}">
              <a16:predDERef xmlns:a16="http://schemas.microsoft.com/office/drawing/2014/main" pred="{A860FE06-E2D1-4212-8415-E127582F6708}"/>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05" name="Oval 1">
          <a:extLst>
            <a:ext uri="{FF2B5EF4-FFF2-40B4-BE49-F238E27FC236}">
              <a16:creationId xmlns:a16="http://schemas.microsoft.com/office/drawing/2014/main" id="{E9097555-51A1-4FC2-9198-4323F21A6BB5}"/>
            </a:ext>
            <a:ext uri="{147F2762-F138-4A5C-976F-8EAC2B608ADB}">
              <a16:predDERef xmlns:a16="http://schemas.microsoft.com/office/drawing/2014/main" pred="{B5A55DE9-3396-4C5D-8132-4559312CF6CF}"/>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06" name="Oval 1">
          <a:extLst>
            <a:ext uri="{FF2B5EF4-FFF2-40B4-BE49-F238E27FC236}">
              <a16:creationId xmlns:a16="http://schemas.microsoft.com/office/drawing/2014/main" id="{484E8AE3-1177-468E-8B64-2F03FDE48B75}"/>
            </a:ext>
            <a:ext uri="{147F2762-F138-4A5C-976F-8EAC2B608ADB}">
              <a16:predDERef xmlns:a16="http://schemas.microsoft.com/office/drawing/2014/main" pred="{E9097555-51A1-4FC2-9198-4323F21A6BB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07" name="Oval 1">
          <a:extLst>
            <a:ext uri="{FF2B5EF4-FFF2-40B4-BE49-F238E27FC236}">
              <a16:creationId xmlns:a16="http://schemas.microsoft.com/office/drawing/2014/main" id="{81F15016-FC60-4EEF-A6C1-F06B1E149C94}"/>
            </a:ext>
            <a:ext uri="{147F2762-F138-4A5C-976F-8EAC2B608ADB}">
              <a16:predDERef xmlns:a16="http://schemas.microsoft.com/office/drawing/2014/main" pred="{484E8AE3-1177-468E-8B64-2F03FDE48B75}"/>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08" name="Oval 1">
          <a:extLst>
            <a:ext uri="{FF2B5EF4-FFF2-40B4-BE49-F238E27FC236}">
              <a16:creationId xmlns:a16="http://schemas.microsoft.com/office/drawing/2014/main" id="{77932E92-C954-4CED-BC72-962F054F0197}"/>
            </a:ext>
            <a:ext uri="{147F2762-F138-4A5C-976F-8EAC2B608ADB}">
              <a16:predDERef xmlns:a16="http://schemas.microsoft.com/office/drawing/2014/main" pred="{81F15016-FC60-4EEF-A6C1-F06B1E149C94}"/>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09" name="Oval 1">
          <a:extLst>
            <a:ext uri="{FF2B5EF4-FFF2-40B4-BE49-F238E27FC236}">
              <a16:creationId xmlns:a16="http://schemas.microsoft.com/office/drawing/2014/main" id="{5C85AEEA-BD75-4A30-AA8D-3F7FCF2ACF39}"/>
            </a:ext>
            <a:ext uri="{147F2762-F138-4A5C-976F-8EAC2B608ADB}">
              <a16:predDERef xmlns:a16="http://schemas.microsoft.com/office/drawing/2014/main" pred="{77932E92-C954-4CED-BC72-962F054F0197}"/>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10" name="Oval 1">
          <a:extLst>
            <a:ext uri="{FF2B5EF4-FFF2-40B4-BE49-F238E27FC236}">
              <a16:creationId xmlns:a16="http://schemas.microsoft.com/office/drawing/2014/main" id="{0228FC0E-2541-4BA8-B9B8-5C015E286FD5}"/>
            </a:ext>
            <a:ext uri="{147F2762-F138-4A5C-976F-8EAC2B608ADB}">
              <a16:predDERef xmlns:a16="http://schemas.microsoft.com/office/drawing/2014/main" pred="{5C85AEEA-BD75-4A30-AA8D-3F7FCF2ACF39}"/>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11" name="Oval 1">
          <a:extLst>
            <a:ext uri="{FF2B5EF4-FFF2-40B4-BE49-F238E27FC236}">
              <a16:creationId xmlns:a16="http://schemas.microsoft.com/office/drawing/2014/main" id="{721DE842-4E25-47C1-B2CC-456B63667E48}"/>
            </a:ext>
            <a:ext uri="{147F2762-F138-4A5C-976F-8EAC2B608ADB}">
              <a16:predDERef xmlns:a16="http://schemas.microsoft.com/office/drawing/2014/main" pred="{0228FC0E-2541-4BA8-B9B8-5C015E286FD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12" name="Oval 1">
          <a:extLst>
            <a:ext uri="{FF2B5EF4-FFF2-40B4-BE49-F238E27FC236}">
              <a16:creationId xmlns:a16="http://schemas.microsoft.com/office/drawing/2014/main" id="{E97D5E6F-D077-4D13-BF05-23E372836F4E}"/>
            </a:ext>
            <a:ext uri="{147F2762-F138-4A5C-976F-8EAC2B608ADB}">
              <a16:predDERef xmlns:a16="http://schemas.microsoft.com/office/drawing/2014/main" pred="{721DE842-4E25-47C1-B2CC-456B63667E4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13" name="Oval 1">
          <a:extLst>
            <a:ext uri="{FF2B5EF4-FFF2-40B4-BE49-F238E27FC236}">
              <a16:creationId xmlns:a16="http://schemas.microsoft.com/office/drawing/2014/main" id="{D62FA300-BB56-4431-A132-F16948AE5B77}"/>
            </a:ext>
            <a:ext uri="{147F2762-F138-4A5C-976F-8EAC2B608ADB}">
              <a16:predDERef xmlns:a16="http://schemas.microsoft.com/office/drawing/2014/main" pred="{E97D5E6F-D077-4D13-BF05-23E372836F4E}"/>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14" name="Oval 1">
          <a:extLst>
            <a:ext uri="{FF2B5EF4-FFF2-40B4-BE49-F238E27FC236}">
              <a16:creationId xmlns:a16="http://schemas.microsoft.com/office/drawing/2014/main" id="{4E489690-5436-4F46-B469-D07B8DC2FA7D}"/>
            </a:ext>
            <a:ext uri="{147F2762-F138-4A5C-976F-8EAC2B608ADB}">
              <a16:predDERef xmlns:a16="http://schemas.microsoft.com/office/drawing/2014/main" pred="{D62FA300-BB56-4431-A132-F16948AE5B77}"/>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15" name="Oval 1">
          <a:extLst>
            <a:ext uri="{FF2B5EF4-FFF2-40B4-BE49-F238E27FC236}">
              <a16:creationId xmlns:a16="http://schemas.microsoft.com/office/drawing/2014/main" id="{CE32EB4E-0B8F-4CE4-8711-24AF5A0354A3}"/>
            </a:ext>
            <a:ext uri="{147F2762-F138-4A5C-976F-8EAC2B608ADB}">
              <a16:predDERef xmlns:a16="http://schemas.microsoft.com/office/drawing/2014/main" pred="{4E489690-5436-4F46-B469-D07B8DC2FA7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16" name="Oval 1">
          <a:extLst>
            <a:ext uri="{FF2B5EF4-FFF2-40B4-BE49-F238E27FC236}">
              <a16:creationId xmlns:a16="http://schemas.microsoft.com/office/drawing/2014/main" id="{995DB728-6B33-4701-870A-34B0D7070F8B}"/>
            </a:ext>
            <a:ext uri="{147F2762-F138-4A5C-976F-8EAC2B608ADB}">
              <a16:predDERef xmlns:a16="http://schemas.microsoft.com/office/drawing/2014/main" pred="{CE32EB4E-0B8F-4CE4-8711-24AF5A0354A3}"/>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17" name="Oval 1">
          <a:extLst>
            <a:ext uri="{FF2B5EF4-FFF2-40B4-BE49-F238E27FC236}">
              <a16:creationId xmlns:a16="http://schemas.microsoft.com/office/drawing/2014/main" id="{4623B859-CBDE-40A0-8B1C-02138A0900E5}"/>
            </a:ext>
            <a:ext uri="{147F2762-F138-4A5C-976F-8EAC2B608ADB}">
              <a16:predDERef xmlns:a16="http://schemas.microsoft.com/office/drawing/2014/main" pred="{995DB728-6B33-4701-870A-34B0D7070F8B}"/>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18" name="Oval 1">
          <a:extLst>
            <a:ext uri="{FF2B5EF4-FFF2-40B4-BE49-F238E27FC236}">
              <a16:creationId xmlns:a16="http://schemas.microsoft.com/office/drawing/2014/main" id="{33C1C769-0B6F-4148-A7A2-8462B59212D7}"/>
            </a:ext>
            <a:ext uri="{147F2762-F138-4A5C-976F-8EAC2B608ADB}">
              <a16:predDERef xmlns:a16="http://schemas.microsoft.com/office/drawing/2014/main" pred="{4623B859-CBDE-40A0-8B1C-02138A0900E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19" name="Oval 1">
          <a:extLst>
            <a:ext uri="{FF2B5EF4-FFF2-40B4-BE49-F238E27FC236}">
              <a16:creationId xmlns:a16="http://schemas.microsoft.com/office/drawing/2014/main" id="{5F88248C-2C4F-4A35-873A-FB221509D983}"/>
            </a:ext>
            <a:ext uri="{147F2762-F138-4A5C-976F-8EAC2B608ADB}">
              <a16:predDERef xmlns:a16="http://schemas.microsoft.com/office/drawing/2014/main" pred="{33C1C769-0B6F-4148-A7A2-8462B59212D7}"/>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20" name="Oval 1">
          <a:extLst>
            <a:ext uri="{FF2B5EF4-FFF2-40B4-BE49-F238E27FC236}">
              <a16:creationId xmlns:a16="http://schemas.microsoft.com/office/drawing/2014/main" id="{243BC1EE-7B5B-4483-AB84-01ADD4FFF4C1}"/>
            </a:ext>
            <a:ext uri="{147F2762-F138-4A5C-976F-8EAC2B608ADB}">
              <a16:predDERef xmlns:a16="http://schemas.microsoft.com/office/drawing/2014/main" pred="{5F88248C-2C4F-4A35-873A-FB221509D98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21" name="Oval 1">
          <a:extLst>
            <a:ext uri="{FF2B5EF4-FFF2-40B4-BE49-F238E27FC236}">
              <a16:creationId xmlns:a16="http://schemas.microsoft.com/office/drawing/2014/main" id="{3134C564-0616-4FAB-ACD0-2ECBC4A674E3}"/>
            </a:ext>
            <a:ext uri="{147F2762-F138-4A5C-976F-8EAC2B608ADB}">
              <a16:predDERef xmlns:a16="http://schemas.microsoft.com/office/drawing/2014/main" pred="{243BC1EE-7B5B-4483-AB84-01ADD4FFF4C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22" name="Oval 1">
          <a:extLst>
            <a:ext uri="{FF2B5EF4-FFF2-40B4-BE49-F238E27FC236}">
              <a16:creationId xmlns:a16="http://schemas.microsoft.com/office/drawing/2014/main" id="{5BC4CE2B-A51B-42B2-9BAD-4769DFECF3F5}"/>
            </a:ext>
            <a:ext uri="{147F2762-F138-4A5C-976F-8EAC2B608ADB}">
              <a16:predDERef xmlns:a16="http://schemas.microsoft.com/office/drawing/2014/main" pred="{3134C564-0616-4FAB-ACD0-2ECBC4A674E3}"/>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23" name="Oval 1">
          <a:extLst>
            <a:ext uri="{FF2B5EF4-FFF2-40B4-BE49-F238E27FC236}">
              <a16:creationId xmlns:a16="http://schemas.microsoft.com/office/drawing/2014/main" id="{24BD6C8F-2288-4B54-B411-1D3618CF9CDA}"/>
            </a:ext>
            <a:ext uri="{147F2762-F138-4A5C-976F-8EAC2B608ADB}">
              <a16:predDERef xmlns:a16="http://schemas.microsoft.com/office/drawing/2014/main" pred="{5BC4CE2B-A51B-42B2-9BAD-4769DFECF3F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24" name="Oval 1">
          <a:extLst>
            <a:ext uri="{FF2B5EF4-FFF2-40B4-BE49-F238E27FC236}">
              <a16:creationId xmlns:a16="http://schemas.microsoft.com/office/drawing/2014/main" id="{D72DA8BE-56B1-4CD9-A678-59D0DBE6AF97}"/>
            </a:ext>
            <a:ext uri="{147F2762-F138-4A5C-976F-8EAC2B608ADB}">
              <a16:predDERef xmlns:a16="http://schemas.microsoft.com/office/drawing/2014/main" pred="{24BD6C8F-2288-4B54-B411-1D3618CF9CDA}"/>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25" name="Oval 1">
          <a:extLst>
            <a:ext uri="{FF2B5EF4-FFF2-40B4-BE49-F238E27FC236}">
              <a16:creationId xmlns:a16="http://schemas.microsoft.com/office/drawing/2014/main" id="{9722529D-403C-47C3-B39B-FA1AB6BA83CD}"/>
            </a:ext>
            <a:ext uri="{147F2762-F138-4A5C-976F-8EAC2B608ADB}">
              <a16:predDERef xmlns:a16="http://schemas.microsoft.com/office/drawing/2014/main" pred="{D72DA8BE-56B1-4CD9-A678-59D0DBE6AF97}"/>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26" name="Oval 1">
          <a:extLst>
            <a:ext uri="{FF2B5EF4-FFF2-40B4-BE49-F238E27FC236}">
              <a16:creationId xmlns:a16="http://schemas.microsoft.com/office/drawing/2014/main" id="{A227A3AB-0E72-450C-BAE5-9992560C673B}"/>
            </a:ext>
            <a:ext uri="{147F2762-F138-4A5C-976F-8EAC2B608ADB}">
              <a16:predDERef xmlns:a16="http://schemas.microsoft.com/office/drawing/2014/main" pred="{9722529D-403C-47C3-B39B-FA1AB6BA83C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27" name="Oval 1">
          <a:extLst>
            <a:ext uri="{FF2B5EF4-FFF2-40B4-BE49-F238E27FC236}">
              <a16:creationId xmlns:a16="http://schemas.microsoft.com/office/drawing/2014/main" id="{A343FD46-8F52-452C-BF5D-E550E39CA2DF}"/>
            </a:ext>
            <a:ext uri="{147F2762-F138-4A5C-976F-8EAC2B608ADB}">
              <a16:predDERef xmlns:a16="http://schemas.microsoft.com/office/drawing/2014/main" pred="{A227A3AB-0E72-450C-BAE5-9992560C673B}"/>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28" name="Oval 1">
          <a:extLst>
            <a:ext uri="{FF2B5EF4-FFF2-40B4-BE49-F238E27FC236}">
              <a16:creationId xmlns:a16="http://schemas.microsoft.com/office/drawing/2014/main" id="{054966DF-8066-49E4-8013-B6EDFAA6DAB7}"/>
            </a:ext>
            <a:ext uri="{147F2762-F138-4A5C-976F-8EAC2B608ADB}">
              <a16:predDERef xmlns:a16="http://schemas.microsoft.com/office/drawing/2014/main" pred="{A343FD46-8F52-452C-BF5D-E550E39CA2DF}"/>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29" name="Oval 1">
          <a:extLst>
            <a:ext uri="{FF2B5EF4-FFF2-40B4-BE49-F238E27FC236}">
              <a16:creationId xmlns:a16="http://schemas.microsoft.com/office/drawing/2014/main" id="{DE8A359A-E81C-4846-B841-C5D76C57A7D3}"/>
            </a:ext>
            <a:ext uri="{147F2762-F138-4A5C-976F-8EAC2B608ADB}">
              <a16:predDERef xmlns:a16="http://schemas.microsoft.com/office/drawing/2014/main" pred="{054966DF-8066-49E4-8013-B6EDFAA6DAB7}"/>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30" name="Oval 1">
          <a:extLst>
            <a:ext uri="{FF2B5EF4-FFF2-40B4-BE49-F238E27FC236}">
              <a16:creationId xmlns:a16="http://schemas.microsoft.com/office/drawing/2014/main" id="{AE120592-7727-445A-B5F0-9E44ECC0D966}"/>
            </a:ext>
            <a:ext uri="{147F2762-F138-4A5C-976F-8EAC2B608ADB}">
              <a16:predDERef xmlns:a16="http://schemas.microsoft.com/office/drawing/2014/main" pred="{DE8A359A-E81C-4846-B841-C5D76C57A7D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31" name="Oval 1">
          <a:extLst>
            <a:ext uri="{FF2B5EF4-FFF2-40B4-BE49-F238E27FC236}">
              <a16:creationId xmlns:a16="http://schemas.microsoft.com/office/drawing/2014/main" id="{55DF66FC-01C0-42E4-B35F-0A63D7CCE17E}"/>
            </a:ext>
            <a:ext uri="{147F2762-F138-4A5C-976F-8EAC2B608ADB}">
              <a16:predDERef xmlns:a16="http://schemas.microsoft.com/office/drawing/2014/main" pred="{AE120592-7727-445A-B5F0-9E44ECC0D966}"/>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32" name="Oval 1">
          <a:extLst>
            <a:ext uri="{FF2B5EF4-FFF2-40B4-BE49-F238E27FC236}">
              <a16:creationId xmlns:a16="http://schemas.microsoft.com/office/drawing/2014/main" id="{06BAF0F3-D4C7-482D-82B3-BDEDAC50309E}"/>
            </a:ext>
            <a:ext uri="{147F2762-F138-4A5C-976F-8EAC2B608ADB}">
              <a16:predDERef xmlns:a16="http://schemas.microsoft.com/office/drawing/2014/main" pred="{55DF66FC-01C0-42E4-B35F-0A63D7CCE17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33" name="Oval 1">
          <a:extLst>
            <a:ext uri="{FF2B5EF4-FFF2-40B4-BE49-F238E27FC236}">
              <a16:creationId xmlns:a16="http://schemas.microsoft.com/office/drawing/2014/main" id="{5A9ECC8C-284A-4386-80BA-9EC341FF8E5D}"/>
            </a:ext>
            <a:ext uri="{147F2762-F138-4A5C-976F-8EAC2B608ADB}">
              <a16:predDERef xmlns:a16="http://schemas.microsoft.com/office/drawing/2014/main" pred="{06BAF0F3-D4C7-482D-82B3-BDEDAC50309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34" name="Oval 1">
          <a:extLst>
            <a:ext uri="{FF2B5EF4-FFF2-40B4-BE49-F238E27FC236}">
              <a16:creationId xmlns:a16="http://schemas.microsoft.com/office/drawing/2014/main" id="{62C8653F-99AB-454F-B697-9EC84B73E2C4}"/>
            </a:ext>
            <a:ext uri="{147F2762-F138-4A5C-976F-8EAC2B608ADB}">
              <a16:predDERef xmlns:a16="http://schemas.microsoft.com/office/drawing/2014/main" pred="{5A9ECC8C-284A-4386-80BA-9EC341FF8E5D}"/>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35" name="Oval 1">
          <a:extLst>
            <a:ext uri="{FF2B5EF4-FFF2-40B4-BE49-F238E27FC236}">
              <a16:creationId xmlns:a16="http://schemas.microsoft.com/office/drawing/2014/main" id="{B3C382E5-FEB8-4258-A28D-C6817D84A0E3}"/>
            </a:ext>
            <a:ext uri="{147F2762-F138-4A5C-976F-8EAC2B608ADB}">
              <a16:predDERef xmlns:a16="http://schemas.microsoft.com/office/drawing/2014/main" pred="{62C8653F-99AB-454F-B697-9EC84B73E2C4}"/>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36" name="Oval 1">
          <a:extLst>
            <a:ext uri="{FF2B5EF4-FFF2-40B4-BE49-F238E27FC236}">
              <a16:creationId xmlns:a16="http://schemas.microsoft.com/office/drawing/2014/main" id="{1E25C711-08FE-4D59-A290-5F7A13987525}"/>
            </a:ext>
            <a:ext uri="{147F2762-F138-4A5C-976F-8EAC2B608ADB}">
              <a16:predDERef xmlns:a16="http://schemas.microsoft.com/office/drawing/2014/main" pred="{B3C382E5-FEB8-4258-A28D-C6817D84A0E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37" name="Oval 1">
          <a:extLst>
            <a:ext uri="{FF2B5EF4-FFF2-40B4-BE49-F238E27FC236}">
              <a16:creationId xmlns:a16="http://schemas.microsoft.com/office/drawing/2014/main" id="{6692A3CE-7E3A-4880-A8A7-1266258743F6}"/>
            </a:ext>
            <a:ext uri="{147F2762-F138-4A5C-976F-8EAC2B608ADB}">
              <a16:predDERef xmlns:a16="http://schemas.microsoft.com/office/drawing/2014/main" pred="{1E25C711-08FE-4D59-A290-5F7A1398752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38" name="Oval 1">
          <a:extLst>
            <a:ext uri="{FF2B5EF4-FFF2-40B4-BE49-F238E27FC236}">
              <a16:creationId xmlns:a16="http://schemas.microsoft.com/office/drawing/2014/main" id="{DE01EB31-8B10-4F20-B759-30E031428319}"/>
            </a:ext>
            <a:ext uri="{147F2762-F138-4A5C-976F-8EAC2B608ADB}">
              <a16:predDERef xmlns:a16="http://schemas.microsoft.com/office/drawing/2014/main" pred="{6692A3CE-7E3A-4880-A8A7-1266258743F6}"/>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39" name="Oval 1">
          <a:extLst>
            <a:ext uri="{FF2B5EF4-FFF2-40B4-BE49-F238E27FC236}">
              <a16:creationId xmlns:a16="http://schemas.microsoft.com/office/drawing/2014/main" id="{16C5C66F-E30F-4C0A-802C-A5F260F92DF1}"/>
            </a:ext>
            <a:ext uri="{147F2762-F138-4A5C-976F-8EAC2B608ADB}">
              <a16:predDERef xmlns:a16="http://schemas.microsoft.com/office/drawing/2014/main" pred="{DE01EB31-8B10-4F20-B759-30E03142831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40" name="Oval 1">
          <a:extLst>
            <a:ext uri="{FF2B5EF4-FFF2-40B4-BE49-F238E27FC236}">
              <a16:creationId xmlns:a16="http://schemas.microsoft.com/office/drawing/2014/main" id="{556FD2EC-1566-403A-8510-375C9BAF60F0}"/>
            </a:ext>
            <a:ext uri="{147F2762-F138-4A5C-976F-8EAC2B608ADB}">
              <a16:predDERef xmlns:a16="http://schemas.microsoft.com/office/drawing/2014/main" pred="{16C5C66F-E30F-4C0A-802C-A5F260F92DF1}"/>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41" name="Oval 1">
          <a:extLst>
            <a:ext uri="{FF2B5EF4-FFF2-40B4-BE49-F238E27FC236}">
              <a16:creationId xmlns:a16="http://schemas.microsoft.com/office/drawing/2014/main" id="{7AF1B889-402E-46D8-8567-156DF5211AAD}"/>
            </a:ext>
            <a:ext uri="{147F2762-F138-4A5C-976F-8EAC2B608ADB}">
              <a16:predDERef xmlns:a16="http://schemas.microsoft.com/office/drawing/2014/main" pred="{556FD2EC-1566-403A-8510-375C9BAF60F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42" name="Oval 1">
          <a:extLst>
            <a:ext uri="{FF2B5EF4-FFF2-40B4-BE49-F238E27FC236}">
              <a16:creationId xmlns:a16="http://schemas.microsoft.com/office/drawing/2014/main" id="{FA808C1A-F5FF-46AC-BFA4-FBB6EAB6B3B5}"/>
            </a:ext>
            <a:ext uri="{147F2762-F138-4A5C-976F-8EAC2B608ADB}">
              <a16:predDERef xmlns:a16="http://schemas.microsoft.com/office/drawing/2014/main" pred="{7AF1B889-402E-46D8-8567-156DF5211AAD}"/>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43" name="Oval 1">
          <a:extLst>
            <a:ext uri="{FF2B5EF4-FFF2-40B4-BE49-F238E27FC236}">
              <a16:creationId xmlns:a16="http://schemas.microsoft.com/office/drawing/2014/main" id="{B9F26775-47D8-4D8B-9F78-8DCD3667EF9B}"/>
            </a:ext>
            <a:ext uri="{147F2762-F138-4A5C-976F-8EAC2B608ADB}">
              <a16:predDERef xmlns:a16="http://schemas.microsoft.com/office/drawing/2014/main" pred="{FA808C1A-F5FF-46AC-BFA4-FBB6EAB6B3B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44" name="Oval 1">
          <a:extLst>
            <a:ext uri="{FF2B5EF4-FFF2-40B4-BE49-F238E27FC236}">
              <a16:creationId xmlns:a16="http://schemas.microsoft.com/office/drawing/2014/main" id="{B908AA55-7091-4156-B88D-D0C35B9193AE}"/>
            </a:ext>
            <a:ext uri="{147F2762-F138-4A5C-976F-8EAC2B608ADB}">
              <a16:predDERef xmlns:a16="http://schemas.microsoft.com/office/drawing/2014/main" pred="{B9F26775-47D8-4D8B-9F78-8DCD3667EF9B}"/>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45" name="Oval 1">
          <a:extLst>
            <a:ext uri="{FF2B5EF4-FFF2-40B4-BE49-F238E27FC236}">
              <a16:creationId xmlns:a16="http://schemas.microsoft.com/office/drawing/2014/main" id="{AE99458B-F0A7-452C-8E1B-161AB5B100C1}"/>
            </a:ext>
            <a:ext uri="{147F2762-F138-4A5C-976F-8EAC2B608ADB}">
              <a16:predDERef xmlns:a16="http://schemas.microsoft.com/office/drawing/2014/main" pred="{B908AA55-7091-4156-B88D-D0C35B9193A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46" name="Oval 1">
          <a:extLst>
            <a:ext uri="{FF2B5EF4-FFF2-40B4-BE49-F238E27FC236}">
              <a16:creationId xmlns:a16="http://schemas.microsoft.com/office/drawing/2014/main" id="{CAA32821-7D9E-4A9B-8019-CA52E4C435D7}"/>
            </a:ext>
            <a:ext uri="{147F2762-F138-4A5C-976F-8EAC2B608ADB}">
              <a16:predDERef xmlns:a16="http://schemas.microsoft.com/office/drawing/2014/main" pred="{AE99458B-F0A7-452C-8E1B-161AB5B100C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47" name="Oval 1">
          <a:extLst>
            <a:ext uri="{FF2B5EF4-FFF2-40B4-BE49-F238E27FC236}">
              <a16:creationId xmlns:a16="http://schemas.microsoft.com/office/drawing/2014/main" id="{33F19446-4E00-4BFB-9E19-7838168B2D52}"/>
            </a:ext>
            <a:ext uri="{147F2762-F138-4A5C-976F-8EAC2B608ADB}">
              <a16:predDERef xmlns:a16="http://schemas.microsoft.com/office/drawing/2014/main" pred="{CAA32821-7D9E-4A9B-8019-CA52E4C435D7}"/>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48" name="Oval 1">
          <a:extLst>
            <a:ext uri="{FF2B5EF4-FFF2-40B4-BE49-F238E27FC236}">
              <a16:creationId xmlns:a16="http://schemas.microsoft.com/office/drawing/2014/main" id="{EB0B71F1-5C1C-44A9-A540-2CA5A9AA7500}"/>
            </a:ext>
            <a:ext uri="{147F2762-F138-4A5C-976F-8EAC2B608ADB}">
              <a16:predDERef xmlns:a16="http://schemas.microsoft.com/office/drawing/2014/main" pred="{33F19446-4E00-4BFB-9E19-7838168B2D5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49" name="Oval 1">
          <a:extLst>
            <a:ext uri="{FF2B5EF4-FFF2-40B4-BE49-F238E27FC236}">
              <a16:creationId xmlns:a16="http://schemas.microsoft.com/office/drawing/2014/main" id="{707D9A24-55E3-4F97-9BF7-B76160640C2E}"/>
            </a:ext>
            <a:ext uri="{147F2762-F138-4A5C-976F-8EAC2B608ADB}">
              <a16:predDERef xmlns:a16="http://schemas.microsoft.com/office/drawing/2014/main" pred="{EB0B71F1-5C1C-44A9-A540-2CA5A9AA750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50" name="Oval 1">
          <a:extLst>
            <a:ext uri="{FF2B5EF4-FFF2-40B4-BE49-F238E27FC236}">
              <a16:creationId xmlns:a16="http://schemas.microsoft.com/office/drawing/2014/main" id="{CBF8D8E5-30AF-4AA9-980A-E05117D37C09}"/>
            </a:ext>
            <a:ext uri="{147F2762-F138-4A5C-976F-8EAC2B608ADB}">
              <a16:predDERef xmlns:a16="http://schemas.microsoft.com/office/drawing/2014/main" pred="{707D9A24-55E3-4F97-9BF7-B76160640C2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51" name="Oval 1">
          <a:extLst>
            <a:ext uri="{FF2B5EF4-FFF2-40B4-BE49-F238E27FC236}">
              <a16:creationId xmlns:a16="http://schemas.microsoft.com/office/drawing/2014/main" id="{B2DF7BC3-562E-406B-8DAF-4BE73C1A0A50}"/>
            </a:ext>
            <a:ext uri="{147F2762-F138-4A5C-976F-8EAC2B608ADB}">
              <a16:predDERef xmlns:a16="http://schemas.microsoft.com/office/drawing/2014/main" pred="{CBF8D8E5-30AF-4AA9-980A-E05117D37C0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52" name="Oval 1">
          <a:extLst>
            <a:ext uri="{FF2B5EF4-FFF2-40B4-BE49-F238E27FC236}">
              <a16:creationId xmlns:a16="http://schemas.microsoft.com/office/drawing/2014/main" id="{7814C401-5DFF-4504-AB58-57A172256E4E}"/>
            </a:ext>
            <a:ext uri="{147F2762-F138-4A5C-976F-8EAC2B608ADB}">
              <a16:predDERef xmlns:a16="http://schemas.microsoft.com/office/drawing/2014/main" pred="{B2DF7BC3-562E-406B-8DAF-4BE73C1A0A50}"/>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53" name="Oval 1">
          <a:extLst>
            <a:ext uri="{FF2B5EF4-FFF2-40B4-BE49-F238E27FC236}">
              <a16:creationId xmlns:a16="http://schemas.microsoft.com/office/drawing/2014/main" id="{7A6DFB8B-A548-4B19-A44B-B5CC49299DC5}"/>
            </a:ext>
            <a:ext uri="{147F2762-F138-4A5C-976F-8EAC2B608ADB}">
              <a16:predDERef xmlns:a16="http://schemas.microsoft.com/office/drawing/2014/main" pred="{7814C401-5DFF-4504-AB58-57A172256E4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54" name="Oval 1">
          <a:extLst>
            <a:ext uri="{FF2B5EF4-FFF2-40B4-BE49-F238E27FC236}">
              <a16:creationId xmlns:a16="http://schemas.microsoft.com/office/drawing/2014/main" id="{7C7BBC0D-947D-4C9A-8A87-DCBE8A46F05E}"/>
            </a:ext>
            <a:ext uri="{147F2762-F138-4A5C-976F-8EAC2B608ADB}">
              <a16:predDERef xmlns:a16="http://schemas.microsoft.com/office/drawing/2014/main" pred="{7A6DFB8B-A548-4B19-A44B-B5CC49299DC5}"/>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55" name="Oval 1">
          <a:extLst>
            <a:ext uri="{FF2B5EF4-FFF2-40B4-BE49-F238E27FC236}">
              <a16:creationId xmlns:a16="http://schemas.microsoft.com/office/drawing/2014/main" id="{A54060D4-1E23-4CD2-8E58-2E35E521F2E3}"/>
            </a:ext>
            <a:ext uri="{147F2762-F138-4A5C-976F-8EAC2B608ADB}">
              <a16:predDERef xmlns:a16="http://schemas.microsoft.com/office/drawing/2014/main" pred="{7C7BBC0D-947D-4C9A-8A87-DCBE8A46F05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56" name="Oval 1">
          <a:extLst>
            <a:ext uri="{FF2B5EF4-FFF2-40B4-BE49-F238E27FC236}">
              <a16:creationId xmlns:a16="http://schemas.microsoft.com/office/drawing/2014/main" id="{CCAB6764-0A4F-4850-87EA-D1A57C49BFFC}"/>
            </a:ext>
            <a:ext uri="{147F2762-F138-4A5C-976F-8EAC2B608ADB}">
              <a16:predDERef xmlns:a16="http://schemas.microsoft.com/office/drawing/2014/main" pred="{A54060D4-1E23-4CD2-8E58-2E35E521F2E3}"/>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57" name="Oval 1">
          <a:extLst>
            <a:ext uri="{FF2B5EF4-FFF2-40B4-BE49-F238E27FC236}">
              <a16:creationId xmlns:a16="http://schemas.microsoft.com/office/drawing/2014/main" id="{59A2C32C-3124-4C0F-A789-8522DE8EFE46}"/>
            </a:ext>
            <a:ext uri="{147F2762-F138-4A5C-976F-8EAC2B608ADB}">
              <a16:predDERef xmlns:a16="http://schemas.microsoft.com/office/drawing/2014/main" pred="{CCAB6764-0A4F-4850-87EA-D1A57C49BFF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58" name="Oval 1">
          <a:extLst>
            <a:ext uri="{FF2B5EF4-FFF2-40B4-BE49-F238E27FC236}">
              <a16:creationId xmlns:a16="http://schemas.microsoft.com/office/drawing/2014/main" id="{3FE49869-252F-4CA9-96DB-F50649DF8B68}"/>
            </a:ext>
            <a:ext uri="{147F2762-F138-4A5C-976F-8EAC2B608ADB}">
              <a16:predDERef xmlns:a16="http://schemas.microsoft.com/office/drawing/2014/main" pred="{59A2C32C-3124-4C0F-A789-8522DE8EFE46}"/>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59" name="Oval 1">
          <a:extLst>
            <a:ext uri="{FF2B5EF4-FFF2-40B4-BE49-F238E27FC236}">
              <a16:creationId xmlns:a16="http://schemas.microsoft.com/office/drawing/2014/main" id="{C99BD6B8-F573-4851-BE90-82B7747B501D}"/>
            </a:ext>
            <a:ext uri="{147F2762-F138-4A5C-976F-8EAC2B608ADB}">
              <a16:predDERef xmlns:a16="http://schemas.microsoft.com/office/drawing/2014/main" pred="{3FE49869-252F-4CA9-96DB-F50649DF8B68}"/>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60" name="Oval 1">
          <a:extLst>
            <a:ext uri="{FF2B5EF4-FFF2-40B4-BE49-F238E27FC236}">
              <a16:creationId xmlns:a16="http://schemas.microsoft.com/office/drawing/2014/main" id="{4D1998A8-BDE6-426D-9916-7474E5765332}"/>
            </a:ext>
            <a:ext uri="{147F2762-F138-4A5C-976F-8EAC2B608ADB}">
              <a16:predDERef xmlns:a16="http://schemas.microsoft.com/office/drawing/2014/main" pred="{C99BD6B8-F573-4851-BE90-82B7747B501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61" name="Oval 1">
          <a:extLst>
            <a:ext uri="{FF2B5EF4-FFF2-40B4-BE49-F238E27FC236}">
              <a16:creationId xmlns:a16="http://schemas.microsoft.com/office/drawing/2014/main" id="{F3E0E2EA-17D7-43D9-B2A8-9E635E82D235}"/>
            </a:ext>
            <a:ext uri="{147F2762-F138-4A5C-976F-8EAC2B608ADB}">
              <a16:predDERef xmlns:a16="http://schemas.microsoft.com/office/drawing/2014/main" pred="{4D1998A8-BDE6-426D-9916-7474E5765332}"/>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62" name="Oval 1">
          <a:extLst>
            <a:ext uri="{FF2B5EF4-FFF2-40B4-BE49-F238E27FC236}">
              <a16:creationId xmlns:a16="http://schemas.microsoft.com/office/drawing/2014/main" id="{FC20514E-804E-437F-80F1-DEE5927505E1}"/>
            </a:ext>
            <a:ext uri="{147F2762-F138-4A5C-976F-8EAC2B608ADB}">
              <a16:predDERef xmlns:a16="http://schemas.microsoft.com/office/drawing/2014/main" pred="{F3E0E2EA-17D7-43D9-B2A8-9E635E82D23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63" name="Oval 1">
          <a:extLst>
            <a:ext uri="{FF2B5EF4-FFF2-40B4-BE49-F238E27FC236}">
              <a16:creationId xmlns:a16="http://schemas.microsoft.com/office/drawing/2014/main" id="{80EDE1EC-5C62-4533-9301-675BCD08B85E}"/>
            </a:ext>
            <a:ext uri="{147F2762-F138-4A5C-976F-8EAC2B608ADB}">
              <a16:predDERef xmlns:a16="http://schemas.microsoft.com/office/drawing/2014/main" pred="{FC20514E-804E-437F-80F1-DEE5927505E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64" name="Oval 1">
          <a:extLst>
            <a:ext uri="{FF2B5EF4-FFF2-40B4-BE49-F238E27FC236}">
              <a16:creationId xmlns:a16="http://schemas.microsoft.com/office/drawing/2014/main" id="{66162749-1B54-4704-AF8F-1167450C85C8}"/>
            </a:ext>
            <a:ext uri="{147F2762-F138-4A5C-976F-8EAC2B608ADB}">
              <a16:predDERef xmlns:a16="http://schemas.microsoft.com/office/drawing/2014/main" pred="{80EDE1EC-5C62-4533-9301-675BCD08B85E}"/>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65" name="Oval 1">
          <a:extLst>
            <a:ext uri="{FF2B5EF4-FFF2-40B4-BE49-F238E27FC236}">
              <a16:creationId xmlns:a16="http://schemas.microsoft.com/office/drawing/2014/main" id="{F3A3B8D7-7F3B-42D0-B845-40D8157119A2}"/>
            </a:ext>
            <a:ext uri="{147F2762-F138-4A5C-976F-8EAC2B608ADB}">
              <a16:predDERef xmlns:a16="http://schemas.microsoft.com/office/drawing/2014/main" pred="{66162749-1B54-4704-AF8F-1167450C85C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66" name="Oval 1">
          <a:extLst>
            <a:ext uri="{FF2B5EF4-FFF2-40B4-BE49-F238E27FC236}">
              <a16:creationId xmlns:a16="http://schemas.microsoft.com/office/drawing/2014/main" id="{93998A7E-297D-4493-BD88-5FD3F9839B2E}"/>
            </a:ext>
            <a:ext uri="{147F2762-F138-4A5C-976F-8EAC2B608ADB}">
              <a16:predDERef xmlns:a16="http://schemas.microsoft.com/office/drawing/2014/main" pred="{F3A3B8D7-7F3B-42D0-B845-40D8157119A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67" name="Oval 1">
          <a:extLst>
            <a:ext uri="{FF2B5EF4-FFF2-40B4-BE49-F238E27FC236}">
              <a16:creationId xmlns:a16="http://schemas.microsoft.com/office/drawing/2014/main" id="{8C1320A1-CED5-4B0A-A6D4-A63B53D3F9B9}"/>
            </a:ext>
            <a:ext uri="{147F2762-F138-4A5C-976F-8EAC2B608ADB}">
              <a16:predDERef xmlns:a16="http://schemas.microsoft.com/office/drawing/2014/main" pred="{93998A7E-297D-4493-BD88-5FD3F9839B2E}"/>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68" name="Oval 1">
          <a:extLst>
            <a:ext uri="{FF2B5EF4-FFF2-40B4-BE49-F238E27FC236}">
              <a16:creationId xmlns:a16="http://schemas.microsoft.com/office/drawing/2014/main" id="{32DF99F7-CB91-4AC3-8A3B-98CE5D1E3DC2}"/>
            </a:ext>
            <a:ext uri="{147F2762-F138-4A5C-976F-8EAC2B608ADB}">
              <a16:predDERef xmlns:a16="http://schemas.microsoft.com/office/drawing/2014/main" pred="{8C1320A1-CED5-4B0A-A6D4-A63B53D3F9B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69" name="Oval 1">
          <a:extLst>
            <a:ext uri="{FF2B5EF4-FFF2-40B4-BE49-F238E27FC236}">
              <a16:creationId xmlns:a16="http://schemas.microsoft.com/office/drawing/2014/main" id="{86022377-44BD-4CD2-8355-8F462AE08A44}"/>
            </a:ext>
            <a:ext uri="{147F2762-F138-4A5C-976F-8EAC2B608ADB}">
              <a16:predDERef xmlns:a16="http://schemas.microsoft.com/office/drawing/2014/main" pred="{32DF99F7-CB91-4AC3-8A3B-98CE5D1E3DC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70" name="Oval 1">
          <a:extLst>
            <a:ext uri="{FF2B5EF4-FFF2-40B4-BE49-F238E27FC236}">
              <a16:creationId xmlns:a16="http://schemas.microsoft.com/office/drawing/2014/main" id="{AAD0D2D5-6C1C-459D-8E11-3B3286CF45A2}"/>
            </a:ext>
            <a:ext uri="{147F2762-F138-4A5C-976F-8EAC2B608ADB}">
              <a16:predDERef xmlns:a16="http://schemas.microsoft.com/office/drawing/2014/main" pred="{86022377-44BD-4CD2-8355-8F462AE08A44}"/>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71" name="Oval 1">
          <a:extLst>
            <a:ext uri="{FF2B5EF4-FFF2-40B4-BE49-F238E27FC236}">
              <a16:creationId xmlns:a16="http://schemas.microsoft.com/office/drawing/2014/main" id="{991A7D6A-B4DC-4D7D-B575-BC49DE112558}"/>
            </a:ext>
            <a:ext uri="{147F2762-F138-4A5C-976F-8EAC2B608ADB}">
              <a16:predDERef xmlns:a16="http://schemas.microsoft.com/office/drawing/2014/main" pred="{AAD0D2D5-6C1C-459D-8E11-3B3286CF45A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72" name="Oval 1">
          <a:extLst>
            <a:ext uri="{FF2B5EF4-FFF2-40B4-BE49-F238E27FC236}">
              <a16:creationId xmlns:a16="http://schemas.microsoft.com/office/drawing/2014/main" id="{66C9861B-B873-477E-938E-3B8335F687C2}"/>
            </a:ext>
            <a:ext uri="{147F2762-F138-4A5C-976F-8EAC2B608ADB}">
              <a16:predDERef xmlns:a16="http://schemas.microsoft.com/office/drawing/2014/main" pred="{991A7D6A-B4DC-4D7D-B575-BC49DE11255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73" name="Oval 1">
          <a:extLst>
            <a:ext uri="{FF2B5EF4-FFF2-40B4-BE49-F238E27FC236}">
              <a16:creationId xmlns:a16="http://schemas.microsoft.com/office/drawing/2014/main" id="{54E8F4F3-1B78-4E43-85DE-4710DB3A1351}"/>
            </a:ext>
            <a:ext uri="{147F2762-F138-4A5C-976F-8EAC2B608ADB}">
              <a16:predDERef xmlns:a16="http://schemas.microsoft.com/office/drawing/2014/main" pred="{66C9861B-B873-477E-938E-3B8335F687C2}"/>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74" name="Oval 1">
          <a:extLst>
            <a:ext uri="{FF2B5EF4-FFF2-40B4-BE49-F238E27FC236}">
              <a16:creationId xmlns:a16="http://schemas.microsoft.com/office/drawing/2014/main" id="{A0327A8B-DCAC-48B9-8AA1-51947BF349D5}"/>
            </a:ext>
            <a:ext uri="{147F2762-F138-4A5C-976F-8EAC2B608ADB}">
              <a16:predDERef xmlns:a16="http://schemas.microsoft.com/office/drawing/2014/main" pred="{54E8F4F3-1B78-4E43-85DE-4710DB3A135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75" name="Oval 1">
          <a:extLst>
            <a:ext uri="{FF2B5EF4-FFF2-40B4-BE49-F238E27FC236}">
              <a16:creationId xmlns:a16="http://schemas.microsoft.com/office/drawing/2014/main" id="{7FB0867A-8CAC-4DE1-9BB9-721FCD556CDD}"/>
            </a:ext>
            <a:ext uri="{147F2762-F138-4A5C-976F-8EAC2B608ADB}">
              <a16:predDERef xmlns:a16="http://schemas.microsoft.com/office/drawing/2014/main" pred="{A0327A8B-DCAC-48B9-8AA1-51947BF349D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76" name="Oval 1">
          <a:extLst>
            <a:ext uri="{FF2B5EF4-FFF2-40B4-BE49-F238E27FC236}">
              <a16:creationId xmlns:a16="http://schemas.microsoft.com/office/drawing/2014/main" id="{9AB7CA91-5300-47CE-B758-A05D708F6392}"/>
            </a:ext>
            <a:ext uri="{147F2762-F138-4A5C-976F-8EAC2B608ADB}">
              <a16:predDERef xmlns:a16="http://schemas.microsoft.com/office/drawing/2014/main" pred="{7FB0867A-8CAC-4DE1-9BB9-721FCD556CDD}"/>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77" name="Oval 1">
          <a:extLst>
            <a:ext uri="{FF2B5EF4-FFF2-40B4-BE49-F238E27FC236}">
              <a16:creationId xmlns:a16="http://schemas.microsoft.com/office/drawing/2014/main" id="{50ABF6AA-F02C-45B7-8623-5253B172F739}"/>
            </a:ext>
            <a:ext uri="{147F2762-F138-4A5C-976F-8EAC2B608ADB}">
              <a16:predDERef xmlns:a16="http://schemas.microsoft.com/office/drawing/2014/main" pred="{9AB7CA91-5300-47CE-B758-A05D708F639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78" name="Oval 1">
          <a:extLst>
            <a:ext uri="{FF2B5EF4-FFF2-40B4-BE49-F238E27FC236}">
              <a16:creationId xmlns:a16="http://schemas.microsoft.com/office/drawing/2014/main" id="{367828D8-D7BB-4B8D-953B-599E49C3568C}"/>
            </a:ext>
            <a:ext uri="{147F2762-F138-4A5C-976F-8EAC2B608ADB}">
              <a16:predDERef xmlns:a16="http://schemas.microsoft.com/office/drawing/2014/main" pred="{50ABF6AA-F02C-45B7-8623-5253B172F73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79" name="Oval 1">
          <a:extLst>
            <a:ext uri="{FF2B5EF4-FFF2-40B4-BE49-F238E27FC236}">
              <a16:creationId xmlns:a16="http://schemas.microsoft.com/office/drawing/2014/main" id="{7959F565-914F-4479-BF4B-29AB4052B310}"/>
            </a:ext>
            <a:ext uri="{147F2762-F138-4A5C-976F-8EAC2B608ADB}">
              <a16:predDERef xmlns:a16="http://schemas.microsoft.com/office/drawing/2014/main" pred="{367828D8-D7BB-4B8D-953B-599E49C3568C}"/>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80" name="Oval 1">
          <a:extLst>
            <a:ext uri="{FF2B5EF4-FFF2-40B4-BE49-F238E27FC236}">
              <a16:creationId xmlns:a16="http://schemas.microsoft.com/office/drawing/2014/main" id="{1AB2AB05-4C10-4AA0-B7AA-38E258007279}"/>
            </a:ext>
            <a:ext uri="{147F2762-F138-4A5C-976F-8EAC2B608ADB}">
              <a16:predDERef xmlns:a16="http://schemas.microsoft.com/office/drawing/2014/main" pred="{7959F565-914F-4479-BF4B-29AB4052B31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81" name="Oval 1">
          <a:extLst>
            <a:ext uri="{FF2B5EF4-FFF2-40B4-BE49-F238E27FC236}">
              <a16:creationId xmlns:a16="http://schemas.microsoft.com/office/drawing/2014/main" id="{5278CF5F-A8DC-44FA-87F8-19149D7C0F6F}"/>
            </a:ext>
            <a:ext uri="{147F2762-F138-4A5C-976F-8EAC2B608ADB}">
              <a16:predDERef xmlns:a16="http://schemas.microsoft.com/office/drawing/2014/main" pred="{1AB2AB05-4C10-4AA0-B7AA-38E25800727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82" name="Oval 1">
          <a:extLst>
            <a:ext uri="{FF2B5EF4-FFF2-40B4-BE49-F238E27FC236}">
              <a16:creationId xmlns:a16="http://schemas.microsoft.com/office/drawing/2014/main" id="{9D214AE3-1980-4825-A2FD-D3417AC15347}"/>
            </a:ext>
            <a:ext uri="{147F2762-F138-4A5C-976F-8EAC2B608ADB}">
              <a16:predDERef xmlns:a16="http://schemas.microsoft.com/office/drawing/2014/main" pred="{5278CF5F-A8DC-44FA-87F8-19149D7C0F6F}"/>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83" name="Oval 1">
          <a:extLst>
            <a:ext uri="{FF2B5EF4-FFF2-40B4-BE49-F238E27FC236}">
              <a16:creationId xmlns:a16="http://schemas.microsoft.com/office/drawing/2014/main" id="{3CF0DC3E-ADF5-49A3-8AB8-AA200EEC6ABE}"/>
            </a:ext>
            <a:ext uri="{147F2762-F138-4A5C-976F-8EAC2B608ADB}">
              <a16:predDERef xmlns:a16="http://schemas.microsoft.com/office/drawing/2014/main" pred="{9D214AE3-1980-4825-A2FD-D3417AC15347}"/>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84" name="Oval 1">
          <a:extLst>
            <a:ext uri="{FF2B5EF4-FFF2-40B4-BE49-F238E27FC236}">
              <a16:creationId xmlns:a16="http://schemas.microsoft.com/office/drawing/2014/main" id="{F308BAF1-C38C-446D-AA1D-9E4B1CAFF293}"/>
            </a:ext>
            <a:ext uri="{147F2762-F138-4A5C-976F-8EAC2B608ADB}">
              <a16:predDERef xmlns:a16="http://schemas.microsoft.com/office/drawing/2014/main" pred="{3CF0DC3E-ADF5-49A3-8AB8-AA200EEC6AB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85" name="Oval 1">
          <a:extLst>
            <a:ext uri="{FF2B5EF4-FFF2-40B4-BE49-F238E27FC236}">
              <a16:creationId xmlns:a16="http://schemas.microsoft.com/office/drawing/2014/main" id="{B94B952C-79B5-4C22-AE8A-356ACDD2CB45}"/>
            </a:ext>
            <a:ext uri="{147F2762-F138-4A5C-976F-8EAC2B608ADB}">
              <a16:predDERef xmlns:a16="http://schemas.microsoft.com/office/drawing/2014/main" pred="{F308BAF1-C38C-446D-AA1D-9E4B1CAFF293}"/>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86" name="Oval 1">
          <a:extLst>
            <a:ext uri="{FF2B5EF4-FFF2-40B4-BE49-F238E27FC236}">
              <a16:creationId xmlns:a16="http://schemas.microsoft.com/office/drawing/2014/main" id="{2C505789-BAFB-43BF-B4CD-F6C5D2E8DFB3}"/>
            </a:ext>
            <a:ext uri="{147F2762-F138-4A5C-976F-8EAC2B608ADB}">
              <a16:predDERef xmlns:a16="http://schemas.microsoft.com/office/drawing/2014/main" pred="{B94B952C-79B5-4C22-AE8A-356ACDD2CB4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87" name="Oval 1">
          <a:extLst>
            <a:ext uri="{FF2B5EF4-FFF2-40B4-BE49-F238E27FC236}">
              <a16:creationId xmlns:a16="http://schemas.microsoft.com/office/drawing/2014/main" id="{00412358-7DF5-4A1F-8220-BB694AE0F36B}"/>
            </a:ext>
            <a:ext uri="{147F2762-F138-4A5C-976F-8EAC2B608ADB}">
              <a16:predDERef xmlns:a16="http://schemas.microsoft.com/office/drawing/2014/main" pred="{2C505789-BAFB-43BF-B4CD-F6C5D2E8DFB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88" name="Oval 1">
          <a:extLst>
            <a:ext uri="{FF2B5EF4-FFF2-40B4-BE49-F238E27FC236}">
              <a16:creationId xmlns:a16="http://schemas.microsoft.com/office/drawing/2014/main" id="{B7170CCC-F2E9-4AEE-A5B0-BDE7B12DECC0}"/>
            </a:ext>
            <a:ext uri="{147F2762-F138-4A5C-976F-8EAC2B608ADB}">
              <a16:predDERef xmlns:a16="http://schemas.microsoft.com/office/drawing/2014/main" pred="{00412358-7DF5-4A1F-8220-BB694AE0F36B}"/>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89" name="Oval 1">
          <a:extLst>
            <a:ext uri="{FF2B5EF4-FFF2-40B4-BE49-F238E27FC236}">
              <a16:creationId xmlns:a16="http://schemas.microsoft.com/office/drawing/2014/main" id="{B7AB568B-95B5-4213-AC5F-D9AB82B8D6CB}"/>
            </a:ext>
            <a:ext uri="{147F2762-F138-4A5C-976F-8EAC2B608ADB}">
              <a16:predDERef xmlns:a16="http://schemas.microsoft.com/office/drawing/2014/main" pred="{B7170CCC-F2E9-4AEE-A5B0-BDE7B12DECC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90" name="Oval 1">
          <a:extLst>
            <a:ext uri="{FF2B5EF4-FFF2-40B4-BE49-F238E27FC236}">
              <a16:creationId xmlns:a16="http://schemas.microsoft.com/office/drawing/2014/main" id="{9395EABE-7DAC-445B-95C0-0F7F5647695F}"/>
            </a:ext>
            <a:ext uri="{147F2762-F138-4A5C-976F-8EAC2B608ADB}">
              <a16:predDERef xmlns:a16="http://schemas.microsoft.com/office/drawing/2014/main" pred="{B7AB568B-95B5-4213-AC5F-D9AB82B8D6CB}"/>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91" name="Oval 1">
          <a:extLst>
            <a:ext uri="{FF2B5EF4-FFF2-40B4-BE49-F238E27FC236}">
              <a16:creationId xmlns:a16="http://schemas.microsoft.com/office/drawing/2014/main" id="{AD1CB007-06EE-4824-A865-C353FAF9A599}"/>
            </a:ext>
            <a:ext uri="{147F2762-F138-4A5C-976F-8EAC2B608ADB}">
              <a16:predDERef xmlns:a16="http://schemas.microsoft.com/office/drawing/2014/main" pred="{9395EABE-7DAC-445B-95C0-0F7F5647695F}"/>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92" name="Oval 1">
          <a:extLst>
            <a:ext uri="{FF2B5EF4-FFF2-40B4-BE49-F238E27FC236}">
              <a16:creationId xmlns:a16="http://schemas.microsoft.com/office/drawing/2014/main" id="{263B2D33-D898-4A80-B826-B746CC9352D6}"/>
            </a:ext>
            <a:ext uri="{147F2762-F138-4A5C-976F-8EAC2B608ADB}">
              <a16:predDERef xmlns:a16="http://schemas.microsoft.com/office/drawing/2014/main" pred="{AD1CB007-06EE-4824-A865-C353FAF9A59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93" name="Oval 1">
          <a:extLst>
            <a:ext uri="{FF2B5EF4-FFF2-40B4-BE49-F238E27FC236}">
              <a16:creationId xmlns:a16="http://schemas.microsoft.com/office/drawing/2014/main" id="{91825D6C-D41E-4935-9C4A-D67C0A976DDB}"/>
            </a:ext>
            <a:ext uri="{147F2762-F138-4A5C-976F-8EAC2B608ADB}">
              <a16:predDERef xmlns:a16="http://schemas.microsoft.com/office/drawing/2014/main" pred="{263B2D33-D898-4A80-B826-B746CC9352D6}"/>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94" name="Oval 1">
          <a:extLst>
            <a:ext uri="{FF2B5EF4-FFF2-40B4-BE49-F238E27FC236}">
              <a16:creationId xmlns:a16="http://schemas.microsoft.com/office/drawing/2014/main" id="{1CCFA2E7-CDAC-4CD8-B128-D067420F2478}"/>
            </a:ext>
            <a:ext uri="{147F2762-F138-4A5C-976F-8EAC2B608ADB}">
              <a16:predDERef xmlns:a16="http://schemas.microsoft.com/office/drawing/2014/main" pred="{91825D6C-D41E-4935-9C4A-D67C0A976DDB}"/>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95" name="Oval 1">
          <a:extLst>
            <a:ext uri="{FF2B5EF4-FFF2-40B4-BE49-F238E27FC236}">
              <a16:creationId xmlns:a16="http://schemas.microsoft.com/office/drawing/2014/main" id="{5ABC8768-6B0B-4D93-A188-5E5DF9A1A254}"/>
            </a:ext>
            <a:ext uri="{147F2762-F138-4A5C-976F-8EAC2B608ADB}">
              <a16:predDERef xmlns:a16="http://schemas.microsoft.com/office/drawing/2014/main" pred="{1CCFA2E7-CDAC-4CD8-B128-D067420F247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96" name="Oval 1">
          <a:extLst>
            <a:ext uri="{FF2B5EF4-FFF2-40B4-BE49-F238E27FC236}">
              <a16:creationId xmlns:a16="http://schemas.microsoft.com/office/drawing/2014/main" id="{42210E18-D3D0-4C7B-BB05-6069C62BB1A4}"/>
            </a:ext>
            <a:ext uri="{147F2762-F138-4A5C-976F-8EAC2B608ADB}">
              <a16:predDERef xmlns:a16="http://schemas.microsoft.com/office/drawing/2014/main" pred="{5ABC8768-6B0B-4D93-A188-5E5DF9A1A254}"/>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797" name="Oval 1">
          <a:extLst>
            <a:ext uri="{FF2B5EF4-FFF2-40B4-BE49-F238E27FC236}">
              <a16:creationId xmlns:a16="http://schemas.microsoft.com/office/drawing/2014/main" id="{10FCFAD8-AEDF-44CF-8485-B41D3802479C}"/>
            </a:ext>
            <a:ext uri="{147F2762-F138-4A5C-976F-8EAC2B608ADB}">
              <a16:predDERef xmlns:a16="http://schemas.microsoft.com/office/drawing/2014/main" pred="{42210E18-D3D0-4C7B-BB05-6069C62BB1A4}"/>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98" name="Oval 1">
          <a:extLst>
            <a:ext uri="{FF2B5EF4-FFF2-40B4-BE49-F238E27FC236}">
              <a16:creationId xmlns:a16="http://schemas.microsoft.com/office/drawing/2014/main" id="{32CB4131-1EDD-4A47-8389-4B35BC6890F9}"/>
            </a:ext>
            <a:ext uri="{147F2762-F138-4A5C-976F-8EAC2B608ADB}">
              <a16:predDERef xmlns:a16="http://schemas.microsoft.com/office/drawing/2014/main" pred="{10FCFAD8-AEDF-44CF-8485-B41D3802479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799" name="Oval 1">
          <a:extLst>
            <a:ext uri="{FF2B5EF4-FFF2-40B4-BE49-F238E27FC236}">
              <a16:creationId xmlns:a16="http://schemas.microsoft.com/office/drawing/2014/main" id="{43C411B0-3AFF-4BE1-870C-287E4CAFA5A0}"/>
            </a:ext>
            <a:ext uri="{147F2762-F138-4A5C-976F-8EAC2B608ADB}">
              <a16:predDERef xmlns:a16="http://schemas.microsoft.com/office/drawing/2014/main" pred="{32CB4131-1EDD-4A47-8389-4B35BC6890F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00" name="Oval 1">
          <a:extLst>
            <a:ext uri="{FF2B5EF4-FFF2-40B4-BE49-F238E27FC236}">
              <a16:creationId xmlns:a16="http://schemas.microsoft.com/office/drawing/2014/main" id="{597181F6-2567-4CC7-A97B-626DF283B3BF}"/>
            </a:ext>
            <a:ext uri="{147F2762-F138-4A5C-976F-8EAC2B608ADB}">
              <a16:predDERef xmlns:a16="http://schemas.microsoft.com/office/drawing/2014/main" pred="{43C411B0-3AFF-4BE1-870C-287E4CAFA5A0}"/>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01" name="Oval 1">
          <a:extLst>
            <a:ext uri="{FF2B5EF4-FFF2-40B4-BE49-F238E27FC236}">
              <a16:creationId xmlns:a16="http://schemas.microsoft.com/office/drawing/2014/main" id="{B066D31B-A3D1-4691-8516-D466730F3ACD}"/>
            </a:ext>
            <a:ext uri="{147F2762-F138-4A5C-976F-8EAC2B608ADB}">
              <a16:predDERef xmlns:a16="http://schemas.microsoft.com/office/drawing/2014/main" pred="{597181F6-2567-4CC7-A97B-626DF283B3BF}"/>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02" name="Oval 1">
          <a:extLst>
            <a:ext uri="{FF2B5EF4-FFF2-40B4-BE49-F238E27FC236}">
              <a16:creationId xmlns:a16="http://schemas.microsoft.com/office/drawing/2014/main" id="{B6CC89F5-D3CE-4C4C-A40A-A7EA4EB6D5FA}"/>
            </a:ext>
            <a:ext uri="{147F2762-F138-4A5C-976F-8EAC2B608ADB}">
              <a16:predDERef xmlns:a16="http://schemas.microsoft.com/office/drawing/2014/main" pred="{B066D31B-A3D1-4691-8516-D466730F3AC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03" name="Oval 1">
          <a:extLst>
            <a:ext uri="{FF2B5EF4-FFF2-40B4-BE49-F238E27FC236}">
              <a16:creationId xmlns:a16="http://schemas.microsoft.com/office/drawing/2014/main" id="{7E9CEE5D-2B14-4F59-AB58-8787563A8364}"/>
            </a:ext>
            <a:ext uri="{147F2762-F138-4A5C-976F-8EAC2B608ADB}">
              <a16:predDERef xmlns:a16="http://schemas.microsoft.com/office/drawing/2014/main" pred="{B6CC89F5-D3CE-4C4C-A40A-A7EA4EB6D5FA}"/>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04" name="Oval 1">
          <a:extLst>
            <a:ext uri="{FF2B5EF4-FFF2-40B4-BE49-F238E27FC236}">
              <a16:creationId xmlns:a16="http://schemas.microsoft.com/office/drawing/2014/main" id="{DCCCC369-E64C-4EF0-AE9B-1A93F91AA831}"/>
            </a:ext>
            <a:ext uri="{147F2762-F138-4A5C-976F-8EAC2B608ADB}">
              <a16:predDERef xmlns:a16="http://schemas.microsoft.com/office/drawing/2014/main" pred="{7E9CEE5D-2B14-4F59-AB58-8787563A8364}"/>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05" name="Oval 1">
          <a:extLst>
            <a:ext uri="{FF2B5EF4-FFF2-40B4-BE49-F238E27FC236}">
              <a16:creationId xmlns:a16="http://schemas.microsoft.com/office/drawing/2014/main" id="{CDC6E440-F7D9-45CC-B576-E92A286A78C0}"/>
            </a:ext>
            <a:ext uri="{147F2762-F138-4A5C-976F-8EAC2B608ADB}">
              <a16:predDERef xmlns:a16="http://schemas.microsoft.com/office/drawing/2014/main" pred="{DCCCC369-E64C-4EF0-AE9B-1A93F91AA83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06" name="Oval 1">
          <a:extLst>
            <a:ext uri="{FF2B5EF4-FFF2-40B4-BE49-F238E27FC236}">
              <a16:creationId xmlns:a16="http://schemas.microsoft.com/office/drawing/2014/main" id="{7F90181A-E149-4931-AEE8-C0F93C16C80C}"/>
            </a:ext>
            <a:ext uri="{147F2762-F138-4A5C-976F-8EAC2B608ADB}">
              <a16:predDERef xmlns:a16="http://schemas.microsoft.com/office/drawing/2014/main" pred="{CDC6E440-F7D9-45CC-B576-E92A286A78C0}"/>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07" name="Oval 1">
          <a:extLst>
            <a:ext uri="{FF2B5EF4-FFF2-40B4-BE49-F238E27FC236}">
              <a16:creationId xmlns:a16="http://schemas.microsoft.com/office/drawing/2014/main" id="{A24CFA85-8981-4749-ACBB-F033C529D377}"/>
            </a:ext>
            <a:ext uri="{147F2762-F138-4A5C-976F-8EAC2B608ADB}">
              <a16:predDERef xmlns:a16="http://schemas.microsoft.com/office/drawing/2014/main" pred="{7F90181A-E149-4931-AEE8-C0F93C16C80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08" name="Oval 1">
          <a:extLst>
            <a:ext uri="{FF2B5EF4-FFF2-40B4-BE49-F238E27FC236}">
              <a16:creationId xmlns:a16="http://schemas.microsoft.com/office/drawing/2014/main" id="{E7E6C7E3-3B6F-4736-8544-74D55D33984A}"/>
            </a:ext>
            <a:ext uri="{147F2762-F138-4A5C-976F-8EAC2B608ADB}">
              <a16:predDERef xmlns:a16="http://schemas.microsoft.com/office/drawing/2014/main" pred="{A24CFA85-8981-4749-ACBB-F033C529D377}"/>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09" name="Oval 1">
          <a:extLst>
            <a:ext uri="{FF2B5EF4-FFF2-40B4-BE49-F238E27FC236}">
              <a16:creationId xmlns:a16="http://schemas.microsoft.com/office/drawing/2014/main" id="{5C9E11CD-E7F4-4843-9895-6295E799C5EC}"/>
            </a:ext>
            <a:ext uri="{147F2762-F138-4A5C-976F-8EAC2B608ADB}">
              <a16:predDERef xmlns:a16="http://schemas.microsoft.com/office/drawing/2014/main" pred="{E7E6C7E3-3B6F-4736-8544-74D55D33984A}"/>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10" name="Oval 1">
          <a:extLst>
            <a:ext uri="{FF2B5EF4-FFF2-40B4-BE49-F238E27FC236}">
              <a16:creationId xmlns:a16="http://schemas.microsoft.com/office/drawing/2014/main" id="{48ACB12A-704D-4CF7-80F5-8100F56CA760}"/>
            </a:ext>
            <a:ext uri="{147F2762-F138-4A5C-976F-8EAC2B608ADB}">
              <a16:predDERef xmlns:a16="http://schemas.microsoft.com/office/drawing/2014/main" pred="{5C9E11CD-E7F4-4843-9895-6295E799C5E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11" name="Oval 1">
          <a:extLst>
            <a:ext uri="{FF2B5EF4-FFF2-40B4-BE49-F238E27FC236}">
              <a16:creationId xmlns:a16="http://schemas.microsoft.com/office/drawing/2014/main" id="{AD99CB23-D62D-4209-8C60-25F69E84AC8E}"/>
            </a:ext>
            <a:ext uri="{147F2762-F138-4A5C-976F-8EAC2B608ADB}">
              <a16:predDERef xmlns:a16="http://schemas.microsoft.com/office/drawing/2014/main" pred="{48ACB12A-704D-4CF7-80F5-8100F56CA76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12" name="Oval 1">
          <a:extLst>
            <a:ext uri="{FF2B5EF4-FFF2-40B4-BE49-F238E27FC236}">
              <a16:creationId xmlns:a16="http://schemas.microsoft.com/office/drawing/2014/main" id="{9DECB0EF-7C51-4127-8374-F72727627C1C}"/>
            </a:ext>
            <a:ext uri="{147F2762-F138-4A5C-976F-8EAC2B608ADB}">
              <a16:predDERef xmlns:a16="http://schemas.microsoft.com/office/drawing/2014/main" pred="{AD99CB23-D62D-4209-8C60-25F69E84AC8E}"/>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13" name="Oval 1">
          <a:extLst>
            <a:ext uri="{FF2B5EF4-FFF2-40B4-BE49-F238E27FC236}">
              <a16:creationId xmlns:a16="http://schemas.microsoft.com/office/drawing/2014/main" id="{A37229BE-5715-4A72-90E0-8F7FD8B78DC5}"/>
            </a:ext>
            <a:ext uri="{147F2762-F138-4A5C-976F-8EAC2B608ADB}">
              <a16:predDERef xmlns:a16="http://schemas.microsoft.com/office/drawing/2014/main" pred="{9DECB0EF-7C51-4127-8374-F72727627C1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14" name="Oval 1">
          <a:extLst>
            <a:ext uri="{FF2B5EF4-FFF2-40B4-BE49-F238E27FC236}">
              <a16:creationId xmlns:a16="http://schemas.microsoft.com/office/drawing/2014/main" id="{94F70192-2A83-443E-B226-52110A7EBE5A}"/>
            </a:ext>
            <a:ext uri="{147F2762-F138-4A5C-976F-8EAC2B608ADB}">
              <a16:predDERef xmlns:a16="http://schemas.microsoft.com/office/drawing/2014/main" pred="{A37229BE-5715-4A72-90E0-8F7FD8B78DC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15" name="Oval 1">
          <a:extLst>
            <a:ext uri="{FF2B5EF4-FFF2-40B4-BE49-F238E27FC236}">
              <a16:creationId xmlns:a16="http://schemas.microsoft.com/office/drawing/2014/main" id="{57257D39-4CA8-48F8-AE0A-55ECB794C98B}"/>
            </a:ext>
            <a:ext uri="{147F2762-F138-4A5C-976F-8EAC2B608ADB}">
              <a16:predDERef xmlns:a16="http://schemas.microsoft.com/office/drawing/2014/main" pred="{94F70192-2A83-443E-B226-52110A7EBE5A}"/>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16" name="Oval 1">
          <a:extLst>
            <a:ext uri="{FF2B5EF4-FFF2-40B4-BE49-F238E27FC236}">
              <a16:creationId xmlns:a16="http://schemas.microsoft.com/office/drawing/2014/main" id="{726BC236-A6A2-4343-B046-5F66D56ACAE6}"/>
            </a:ext>
            <a:ext uri="{147F2762-F138-4A5C-976F-8EAC2B608ADB}">
              <a16:predDERef xmlns:a16="http://schemas.microsoft.com/office/drawing/2014/main" pred="{57257D39-4CA8-48F8-AE0A-55ECB794C98B}"/>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17" name="Oval 1">
          <a:extLst>
            <a:ext uri="{FF2B5EF4-FFF2-40B4-BE49-F238E27FC236}">
              <a16:creationId xmlns:a16="http://schemas.microsoft.com/office/drawing/2014/main" id="{3656C7F6-13AA-44B8-A3DD-7905A9D1FA54}"/>
            </a:ext>
            <a:ext uri="{147F2762-F138-4A5C-976F-8EAC2B608ADB}">
              <a16:predDERef xmlns:a16="http://schemas.microsoft.com/office/drawing/2014/main" pred="{726BC236-A6A2-4343-B046-5F66D56ACAE6}"/>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18" name="Oval 1">
          <a:extLst>
            <a:ext uri="{FF2B5EF4-FFF2-40B4-BE49-F238E27FC236}">
              <a16:creationId xmlns:a16="http://schemas.microsoft.com/office/drawing/2014/main" id="{9A0E4D47-D00D-4B1F-876A-26275488DA75}"/>
            </a:ext>
            <a:ext uri="{147F2762-F138-4A5C-976F-8EAC2B608ADB}">
              <a16:predDERef xmlns:a16="http://schemas.microsoft.com/office/drawing/2014/main" pred="{3656C7F6-13AA-44B8-A3DD-7905A9D1FA54}"/>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19" name="Oval 1">
          <a:extLst>
            <a:ext uri="{FF2B5EF4-FFF2-40B4-BE49-F238E27FC236}">
              <a16:creationId xmlns:a16="http://schemas.microsoft.com/office/drawing/2014/main" id="{1ACFC1EA-A65A-4CE2-B0C1-656AF2C53F24}"/>
            </a:ext>
            <a:ext uri="{147F2762-F138-4A5C-976F-8EAC2B608ADB}">
              <a16:predDERef xmlns:a16="http://schemas.microsoft.com/office/drawing/2014/main" pred="{9A0E4D47-D00D-4B1F-876A-26275488DA7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20" name="Oval 1">
          <a:extLst>
            <a:ext uri="{FF2B5EF4-FFF2-40B4-BE49-F238E27FC236}">
              <a16:creationId xmlns:a16="http://schemas.microsoft.com/office/drawing/2014/main" id="{56468860-4F61-4513-85E7-045EE8A669EC}"/>
            </a:ext>
            <a:ext uri="{147F2762-F138-4A5C-976F-8EAC2B608ADB}">
              <a16:predDERef xmlns:a16="http://schemas.microsoft.com/office/drawing/2014/main" pred="{1ACFC1EA-A65A-4CE2-B0C1-656AF2C53F24}"/>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21" name="Oval 1">
          <a:extLst>
            <a:ext uri="{FF2B5EF4-FFF2-40B4-BE49-F238E27FC236}">
              <a16:creationId xmlns:a16="http://schemas.microsoft.com/office/drawing/2014/main" id="{26B5941F-287B-4B1A-98DB-99F7205DFA5E}"/>
            </a:ext>
            <a:ext uri="{147F2762-F138-4A5C-976F-8EAC2B608ADB}">
              <a16:predDERef xmlns:a16="http://schemas.microsoft.com/office/drawing/2014/main" pred="{56468860-4F61-4513-85E7-045EE8A669EC}"/>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22" name="Oval 1">
          <a:extLst>
            <a:ext uri="{FF2B5EF4-FFF2-40B4-BE49-F238E27FC236}">
              <a16:creationId xmlns:a16="http://schemas.microsoft.com/office/drawing/2014/main" id="{3CDA3D36-10FF-4632-9F29-1F0FC1F18A33}"/>
            </a:ext>
            <a:ext uri="{147F2762-F138-4A5C-976F-8EAC2B608ADB}">
              <a16:predDERef xmlns:a16="http://schemas.microsoft.com/office/drawing/2014/main" pred="{26B5941F-287B-4B1A-98DB-99F7205DFA5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23" name="Oval 1">
          <a:extLst>
            <a:ext uri="{FF2B5EF4-FFF2-40B4-BE49-F238E27FC236}">
              <a16:creationId xmlns:a16="http://schemas.microsoft.com/office/drawing/2014/main" id="{DC5375C9-088F-47AE-97F4-963DF45AA96F}"/>
            </a:ext>
            <a:ext uri="{147F2762-F138-4A5C-976F-8EAC2B608ADB}">
              <a16:predDERef xmlns:a16="http://schemas.microsoft.com/office/drawing/2014/main" pred="{3CDA3D36-10FF-4632-9F29-1F0FC1F18A3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24" name="Oval 1">
          <a:extLst>
            <a:ext uri="{FF2B5EF4-FFF2-40B4-BE49-F238E27FC236}">
              <a16:creationId xmlns:a16="http://schemas.microsoft.com/office/drawing/2014/main" id="{397CF2F6-F1D9-4277-B17C-90005BB35DA2}"/>
            </a:ext>
            <a:ext uri="{147F2762-F138-4A5C-976F-8EAC2B608ADB}">
              <a16:predDERef xmlns:a16="http://schemas.microsoft.com/office/drawing/2014/main" pred="{DC5375C9-088F-47AE-97F4-963DF45AA96F}"/>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25" name="Oval 1">
          <a:extLst>
            <a:ext uri="{FF2B5EF4-FFF2-40B4-BE49-F238E27FC236}">
              <a16:creationId xmlns:a16="http://schemas.microsoft.com/office/drawing/2014/main" id="{9CC146F5-FFB7-44B3-A4C8-2888E1D00106}"/>
            </a:ext>
            <a:ext uri="{147F2762-F138-4A5C-976F-8EAC2B608ADB}">
              <a16:predDERef xmlns:a16="http://schemas.microsoft.com/office/drawing/2014/main" pred="{397CF2F6-F1D9-4277-B17C-90005BB35DA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26" name="Oval 1">
          <a:extLst>
            <a:ext uri="{FF2B5EF4-FFF2-40B4-BE49-F238E27FC236}">
              <a16:creationId xmlns:a16="http://schemas.microsoft.com/office/drawing/2014/main" id="{378308B5-1569-483C-B7FA-2E1D10A7ED5A}"/>
            </a:ext>
            <a:ext uri="{147F2762-F138-4A5C-976F-8EAC2B608ADB}">
              <a16:predDERef xmlns:a16="http://schemas.microsoft.com/office/drawing/2014/main" pred="{9CC146F5-FFB7-44B3-A4C8-2888E1D00106}"/>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27" name="Oval 1">
          <a:extLst>
            <a:ext uri="{FF2B5EF4-FFF2-40B4-BE49-F238E27FC236}">
              <a16:creationId xmlns:a16="http://schemas.microsoft.com/office/drawing/2014/main" id="{33BCC5EC-02F8-44F9-8113-A59C7A696DE1}"/>
            </a:ext>
            <a:ext uri="{147F2762-F138-4A5C-976F-8EAC2B608ADB}">
              <a16:predDERef xmlns:a16="http://schemas.microsoft.com/office/drawing/2014/main" pred="{378308B5-1569-483C-B7FA-2E1D10A7ED5A}"/>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28" name="Oval 1">
          <a:extLst>
            <a:ext uri="{FF2B5EF4-FFF2-40B4-BE49-F238E27FC236}">
              <a16:creationId xmlns:a16="http://schemas.microsoft.com/office/drawing/2014/main" id="{1C3735CE-0073-4281-A992-A2421297B542}"/>
            </a:ext>
            <a:ext uri="{147F2762-F138-4A5C-976F-8EAC2B608ADB}">
              <a16:predDERef xmlns:a16="http://schemas.microsoft.com/office/drawing/2014/main" pred="{33BCC5EC-02F8-44F9-8113-A59C7A696DE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29" name="Oval 1">
          <a:extLst>
            <a:ext uri="{FF2B5EF4-FFF2-40B4-BE49-F238E27FC236}">
              <a16:creationId xmlns:a16="http://schemas.microsoft.com/office/drawing/2014/main" id="{C3A8E6A4-EA1B-4A21-9FDC-54A63DEF5FEF}"/>
            </a:ext>
            <a:ext uri="{147F2762-F138-4A5C-976F-8EAC2B608ADB}">
              <a16:predDERef xmlns:a16="http://schemas.microsoft.com/office/drawing/2014/main" pred="{1C3735CE-0073-4281-A992-A2421297B54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30" name="Oval 1">
          <a:extLst>
            <a:ext uri="{FF2B5EF4-FFF2-40B4-BE49-F238E27FC236}">
              <a16:creationId xmlns:a16="http://schemas.microsoft.com/office/drawing/2014/main" id="{50467FF4-46B0-4CBD-8649-925AD38D13D3}"/>
            </a:ext>
            <a:ext uri="{147F2762-F138-4A5C-976F-8EAC2B608ADB}">
              <a16:predDERef xmlns:a16="http://schemas.microsoft.com/office/drawing/2014/main" pred="{C3A8E6A4-EA1B-4A21-9FDC-54A63DEF5FEF}"/>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31" name="Oval 1">
          <a:extLst>
            <a:ext uri="{FF2B5EF4-FFF2-40B4-BE49-F238E27FC236}">
              <a16:creationId xmlns:a16="http://schemas.microsoft.com/office/drawing/2014/main" id="{A7684A3D-DAD4-490E-A1FF-D24B7D822CE4}"/>
            </a:ext>
            <a:ext uri="{147F2762-F138-4A5C-976F-8EAC2B608ADB}">
              <a16:predDERef xmlns:a16="http://schemas.microsoft.com/office/drawing/2014/main" pred="{50467FF4-46B0-4CBD-8649-925AD38D13D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32" name="Oval 1">
          <a:extLst>
            <a:ext uri="{FF2B5EF4-FFF2-40B4-BE49-F238E27FC236}">
              <a16:creationId xmlns:a16="http://schemas.microsoft.com/office/drawing/2014/main" id="{5227B081-05F5-417D-9229-736907E2825F}"/>
            </a:ext>
            <a:ext uri="{147F2762-F138-4A5C-976F-8EAC2B608ADB}">
              <a16:predDERef xmlns:a16="http://schemas.microsoft.com/office/drawing/2014/main" pred="{A7684A3D-DAD4-490E-A1FF-D24B7D822CE4}"/>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33" name="Oval 1">
          <a:extLst>
            <a:ext uri="{FF2B5EF4-FFF2-40B4-BE49-F238E27FC236}">
              <a16:creationId xmlns:a16="http://schemas.microsoft.com/office/drawing/2014/main" id="{F8995BDA-B0F6-4F25-A3EA-DD67E0FCCAC4}"/>
            </a:ext>
            <a:ext uri="{147F2762-F138-4A5C-976F-8EAC2B608ADB}">
              <a16:predDERef xmlns:a16="http://schemas.microsoft.com/office/drawing/2014/main" pred="{5227B081-05F5-417D-9229-736907E2825F}"/>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34" name="Oval 1">
          <a:extLst>
            <a:ext uri="{FF2B5EF4-FFF2-40B4-BE49-F238E27FC236}">
              <a16:creationId xmlns:a16="http://schemas.microsoft.com/office/drawing/2014/main" id="{67A39749-5CFE-4A86-B826-61578D4FE28E}"/>
            </a:ext>
            <a:ext uri="{147F2762-F138-4A5C-976F-8EAC2B608ADB}">
              <a16:predDERef xmlns:a16="http://schemas.microsoft.com/office/drawing/2014/main" pred="{F8995BDA-B0F6-4F25-A3EA-DD67E0FCCAC4}"/>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35" name="Oval 1">
          <a:extLst>
            <a:ext uri="{FF2B5EF4-FFF2-40B4-BE49-F238E27FC236}">
              <a16:creationId xmlns:a16="http://schemas.microsoft.com/office/drawing/2014/main" id="{FA78E06E-052F-4289-962F-89FD6C24BBEF}"/>
            </a:ext>
            <a:ext uri="{147F2762-F138-4A5C-976F-8EAC2B608ADB}">
              <a16:predDERef xmlns:a16="http://schemas.microsoft.com/office/drawing/2014/main" pred="{67A39749-5CFE-4A86-B826-61578D4FE28E}"/>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36" name="Oval 1">
          <a:extLst>
            <a:ext uri="{FF2B5EF4-FFF2-40B4-BE49-F238E27FC236}">
              <a16:creationId xmlns:a16="http://schemas.microsoft.com/office/drawing/2014/main" id="{19472A33-1CAD-4B1B-A3B1-CE7AAD9A30BD}"/>
            </a:ext>
            <a:ext uri="{147F2762-F138-4A5C-976F-8EAC2B608ADB}">
              <a16:predDERef xmlns:a16="http://schemas.microsoft.com/office/drawing/2014/main" pred="{FA78E06E-052F-4289-962F-89FD6C24BBEF}"/>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37" name="Oval 1">
          <a:extLst>
            <a:ext uri="{FF2B5EF4-FFF2-40B4-BE49-F238E27FC236}">
              <a16:creationId xmlns:a16="http://schemas.microsoft.com/office/drawing/2014/main" id="{FE7C4AEA-1CBB-4A3A-92A3-812A7F600A73}"/>
            </a:ext>
            <a:ext uri="{147F2762-F138-4A5C-976F-8EAC2B608ADB}">
              <a16:predDERef xmlns:a16="http://schemas.microsoft.com/office/drawing/2014/main" pred="{19472A33-1CAD-4B1B-A3B1-CE7AAD9A30BD}"/>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38" name="Oval 1">
          <a:extLst>
            <a:ext uri="{FF2B5EF4-FFF2-40B4-BE49-F238E27FC236}">
              <a16:creationId xmlns:a16="http://schemas.microsoft.com/office/drawing/2014/main" id="{A57EC21A-433D-469C-A06D-F88377B33935}"/>
            </a:ext>
            <a:ext uri="{147F2762-F138-4A5C-976F-8EAC2B608ADB}">
              <a16:predDERef xmlns:a16="http://schemas.microsoft.com/office/drawing/2014/main" pred="{FE7C4AEA-1CBB-4A3A-92A3-812A7F600A7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39" name="Oval 1">
          <a:extLst>
            <a:ext uri="{FF2B5EF4-FFF2-40B4-BE49-F238E27FC236}">
              <a16:creationId xmlns:a16="http://schemas.microsoft.com/office/drawing/2014/main" id="{127F354A-6B1C-4B9F-9CD1-B79E1EB5B79C}"/>
            </a:ext>
            <a:ext uri="{147F2762-F138-4A5C-976F-8EAC2B608ADB}">
              <a16:predDERef xmlns:a16="http://schemas.microsoft.com/office/drawing/2014/main" pred="{A57EC21A-433D-469C-A06D-F88377B3393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40" name="Oval 1">
          <a:extLst>
            <a:ext uri="{FF2B5EF4-FFF2-40B4-BE49-F238E27FC236}">
              <a16:creationId xmlns:a16="http://schemas.microsoft.com/office/drawing/2014/main" id="{6184E90E-883A-4EC6-9855-AB7F85E45A70}"/>
            </a:ext>
            <a:ext uri="{147F2762-F138-4A5C-976F-8EAC2B608ADB}">
              <a16:predDERef xmlns:a16="http://schemas.microsoft.com/office/drawing/2014/main" pred="{127F354A-6B1C-4B9F-9CD1-B79E1EB5B79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41" name="Oval 1">
          <a:extLst>
            <a:ext uri="{FF2B5EF4-FFF2-40B4-BE49-F238E27FC236}">
              <a16:creationId xmlns:a16="http://schemas.microsoft.com/office/drawing/2014/main" id="{F22D404E-E95A-4264-8EB2-609F3C7E0CB1}"/>
            </a:ext>
            <a:ext uri="{147F2762-F138-4A5C-976F-8EAC2B608ADB}">
              <a16:predDERef xmlns:a16="http://schemas.microsoft.com/office/drawing/2014/main" pred="{6184E90E-883A-4EC6-9855-AB7F85E45A7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42" name="Oval 1">
          <a:extLst>
            <a:ext uri="{FF2B5EF4-FFF2-40B4-BE49-F238E27FC236}">
              <a16:creationId xmlns:a16="http://schemas.microsoft.com/office/drawing/2014/main" id="{C8CB7CE9-AF4A-4BA4-BEE8-E33B11993B45}"/>
            </a:ext>
            <a:ext uri="{147F2762-F138-4A5C-976F-8EAC2B608ADB}">
              <a16:predDERef xmlns:a16="http://schemas.microsoft.com/office/drawing/2014/main" pred="{F22D404E-E95A-4264-8EB2-609F3C7E0CB1}"/>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43" name="Oval 1">
          <a:extLst>
            <a:ext uri="{FF2B5EF4-FFF2-40B4-BE49-F238E27FC236}">
              <a16:creationId xmlns:a16="http://schemas.microsoft.com/office/drawing/2014/main" id="{09B5DAD5-0667-4252-80A9-995F400532DB}"/>
            </a:ext>
            <a:ext uri="{147F2762-F138-4A5C-976F-8EAC2B608ADB}">
              <a16:predDERef xmlns:a16="http://schemas.microsoft.com/office/drawing/2014/main" pred="{C8CB7CE9-AF4A-4BA4-BEE8-E33B11993B4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44" name="Oval 1">
          <a:extLst>
            <a:ext uri="{FF2B5EF4-FFF2-40B4-BE49-F238E27FC236}">
              <a16:creationId xmlns:a16="http://schemas.microsoft.com/office/drawing/2014/main" id="{E2DA843A-A229-4606-B2AE-9C581924834F}"/>
            </a:ext>
            <a:ext uri="{147F2762-F138-4A5C-976F-8EAC2B608ADB}">
              <a16:predDERef xmlns:a16="http://schemas.microsoft.com/office/drawing/2014/main" pred="{09B5DAD5-0667-4252-80A9-995F400532DB}"/>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45" name="Oval 1">
          <a:extLst>
            <a:ext uri="{FF2B5EF4-FFF2-40B4-BE49-F238E27FC236}">
              <a16:creationId xmlns:a16="http://schemas.microsoft.com/office/drawing/2014/main" id="{28002302-1569-4A66-8072-FB1B23FB001A}"/>
            </a:ext>
            <a:ext uri="{147F2762-F138-4A5C-976F-8EAC2B608ADB}">
              <a16:predDERef xmlns:a16="http://schemas.microsoft.com/office/drawing/2014/main" pred="{E2DA843A-A229-4606-B2AE-9C581924834F}"/>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46" name="Oval 1">
          <a:extLst>
            <a:ext uri="{FF2B5EF4-FFF2-40B4-BE49-F238E27FC236}">
              <a16:creationId xmlns:a16="http://schemas.microsoft.com/office/drawing/2014/main" id="{E181D4D1-B3E9-4888-BC46-932FA52918AB}"/>
            </a:ext>
            <a:ext uri="{147F2762-F138-4A5C-976F-8EAC2B608ADB}">
              <a16:predDERef xmlns:a16="http://schemas.microsoft.com/office/drawing/2014/main" pred="{28002302-1569-4A66-8072-FB1B23FB001A}"/>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47" name="Oval 1">
          <a:extLst>
            <a:ext uri="{FF2B5EF4-FFF2-40B4-BE49-F238E27FC236}">
              <a16:creationId xmlns:a16="http://schemas.microsoft.com/office/drawing/2014/main" id="{706094BB-2443-4307-B71B-E72507ABE6E1}"/>
            </a:ext>
            <a:ext uri="{147F2762-F138-4A5C-976F-8EAC2B608ADB}">
              <a16:predDERef xmlns:a16="http://schemas.microsoft.com/office/drawing/2014/main" pred="{E181D4D1-B3E9-4888-BC46-932FA52918AB}"/>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48" name="Oval 1">
          <a:extLst>
            <a:ext uri="{FF2B5EF4-FFF2-40B4-BE49-F238E27FC236}">
              <a16:creationId xmlns:a16="http://schemas.microsoft.com/office/drawing/2014/main" id="{218BA2D7-F2FC-42F1-A637-8AB98E7BFFEB}"/>
            </a:ext>
            <a:ext uri="{147F2762-F138-4A5C-976F-8EAC2B608ADB}">
              <a16:predDERef xmlns:a16="http://schemas.microsoft.com/office/drawing/2014/main" pred="{706094BB-2443-4307-B71B-E72507ABE6E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49" name="Oval 1">
          <a:extLst>
            <a:ext uri="{FF2B5EF4-FFF2-40B4-BE49-F238E27FC236}">
              <a16:creationId xmlns:a16="http://schemas.microsoft.com/office/drawing/2014/main" id="{C16EE8EC-1634-4D6B-A80C-1C5004859014}"/>
            </a:ext>
            <a:ext uri="{147F2762-F138-4A5C-976F-8EAC2B608ADB}">
              <a16:predDERef xmlns:a16="http://schemas.microsoft.com/office/drawing/2014/main" pred="{218BA2D7-F2FC-42F1-A637-8AB98E7BFFEB}"/>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50" name="Oval 1">
          <a:extLst>
            <a:ext uri="{FF2B5EF4-FFF2-40B4-BE49-F238E27FC236}">
              <a16:creationId xmlns:a16="http://schemas.microsoft.com/office/drawing/2014/main" id="{39BCDE27-FDAC-4EF1-B992-0C0C10A43342}"/>
            </a:ext>
            <a:ext uri="{147F2762-F138-4A5C-976F-8EAC2B608ADB}">
              <a16:predDERef xmlns:a16="http://schemas.microsoft.com/office/drawing/2014/main" pred="{C16EE8EC-1634-4D6B-A80C-1C5004859014}"/>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51" name="Oval 1">
          <a:extLst>
            <a:ext uri="{FF2B5EF4-FFF2-40B4-BE49-F238E27FC236}">
              <a16:creationId xmlns:a16="http://schemas.microsoft.com/office/drawing/2014/main" id="{2063FE8D-8E55-46A6-878E-0449AD583289}"/>
            </a:ext>
            <a:ext uri="{147F2762-F138-4A5C-976F-8EAC2B608ADB}">
              <a16:predDERef xmlns:a16="http://schemas.microsoft.com/office/drawing/2014/main" pred="{39BCDE27-FDAC-4EF1-B992-0C0C10A43342}"/>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52" name="Oval 1">
          <a:extLst>
            <a:ext uri="{FF2B5EF4-FFF2-40B4-BE49-F238E27FC236}">
              <a16:creationId xmlns:a16="http://schemas.microsoft.com/office/drawing/2014/main" id="{D6CF45CA-A2F7-4761-A36E-7BBCDEAD1E95}"/>
            </a:ext>
            <a:ext uri="{147F2762-F138-4A5C-976F-8EAC2B608ADB}">
              <a16:predDERef xmlns:a16="http://schemas.microsoft.com/office/drawing/2014/main" pred="{2063FE8D-8E55-46A6-878E-0449AD58328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53" name="Oval 1">
          <a:extLst>
            <a:ext uri="{FF2B5EF4-FFF2-40B4-BE49-F238E27FC236}">
              <a16:creationId xmlns:a16="http://schemas.microsoft.com/office/drawing/2014/main" id="{CC33FFA0-12BF-457F-973C-4F5682703413}"/>
            </a:ext>
            <a:ext uri="{147F2762-F138-4A5C-976F-8EAC2B608ADB}">
              <a16:predDERef xmlns:a16="http://schemas.microsoft.com/office/drawing/2014/main" pred="{D6CF45CA-A2F7-4761-A36E-7BBCDEAD1E9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54" name="Oval 1">
          <a:extLst>
            <a:ext uri="{FF2B5EF4-FFF2-40B4-BE49-F238E27FC236}">
              <a16:creationId xmlns:a16="http://schemas.microsoft.com/office/drawing/2014/main" id="{45749F2C-3A73-4B32-8C98-1E12B4D5AF42}"/>
            </a:ext>
            <a:ext uri="{147F2762-F138-4A5C-976F-8EAC2B608ADB}">
              <a16:predDERef xmlns:a16="http://schemas.microsoft.com/office/drawing/2014/main" pred="{CC33FFA0-12BF-457F-973C-4F5682703413}"/>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55" name="Oval 1">
          <a:extLst>
            <a:ext uri="{FF2B5EF4-FFF2-40B4-BE49-F238E27FC236}">
              <a16:creationId xmlns:a16="http://schemas.microsoft.com/office/drawing/2014/main" id="{26456874-F9AB-4CF3-A874-4611D3FF2445}"/>
            </a:ext>
            <a:ext uri="{147F2762-F138-4A5C-976F-8EAC2B608ADB}">
              <a16:predDERef xmlns:a16="http://schemas.microsoft.com/office/drawing/2014/main" pred="{45749F2C-3A73-4B32-8C98-1E12B4D5AF42}"/>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56" name="Oval 1">
          <a:extLst>
            <a:ext uri="{FF2B5EF4-FFF2-40B4-BE49-F238E27FC236}">
              <a16:creationId xmlns:a16="http://schemas.microsoft.com/office/drawing/2014/main" id="{B8ECA633-D16A-42EA-8039-79DC455A2DB8}"/>
            </a:ext>
            <a:ext uri="{147F2762-F138-4A5C-976F-8EAC2B608ADB}">
              <a16:predDERef xmlns:a16="http://schemas.microsoft.com/office/drawing/2014/main" pred="{26456874-F9AB-4CF3-A874-4611D3FF2445}"/>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57" name="Oval 1">
          <a:extLst>
            <a:ext uri="{FF2B5EF4-FFF2-40B4-BE49-F238E27FC236}">
              <a16:creationId xmlns:a16="http://schemas.microsoft.com/office/drawing/2014/main" id="{AFBACD57-B776-4500-80AD-8AC27D31A3C9}"/>
            </a:ext>
            <a:ext uri="{147F2762-F138-4A5C-976F-8EAC2B608ADB}">
              <a16:predDERef xmlns:a16="http://schemas.microsoft.com/office/drawing/2014/main" pred="{B8ECA633-D16A-42EA-8039-79DC455A2DB8}"/>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58" name="Oval 1">
          <a:extLst>
            <a:ext uri="{FF2B5EF4-FFF2-40B4-BE49-F238E27FC236}">
              <a16:creationId xmlns:a16="http://schemas.microsoft.com/office/drawing/2014/main" id="{ED558B64-73AD-4A3B-B938-FE1D1D5C1F50}"/>
            </a:ext>
            <a:ext uri="{147F2762-F138-4A5C-976F-8EAC2B608ADB}">
              <a16:predDERef xmlns:a16="http://schemas.microsoft.com/office/drawing/2014/main" pred="{AFBACD57-B776-4500-80AD-8AC27D31A3C9}"/>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59" name="Oval 1">
          <a:extLst>
            <a:ext uri="{FF2B5EF4-FFF2-40B4-BE49-F238E27FC236}">
              <a16:creationId xmlns:a16="http://schemas.microsoft.com/office/drawing/2014/main" id="{202A20F6-E11F-4F88-81DF-6706FFFD8FAA}"/>
            </a:ext>
            <a:ext uri="{147F2762-F138-4A5C-976F-8EAC2B608ADB}">
              <a16:predDERef xmlns:a16="http://schemas.microsoft.com/office/drawing/2014/main" pred="{ED558B64-73AD-4A3B-B938-FE1D1D5C1F5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60" name="Oval 1">
          <a:extLst>
            <a:ext uri="{FF2B5EF4-FFF2-40B4-BE49-F238E27FC236}">
              <a16:creationId xmlns:a16="http://schemas.microsoft.com/office/drawing/2014/main" id="{7AE9F9B9-A18F-464A-8509-CFD87D94B25D}"/>
            </a:ext>
            <a:ext uri="{147F2762-F138-4A5C-976F-8EAC2B608ADB}">
              <a16:predDERef xmlns:a16="http://schemas.microsoft.com/office/drawing/2014/main" pred="{202A20F6-E11F-4F88-81DF-6706FFFD8FAA}"/>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61" name="Oval 1">
          <a:extLst>
            <a:ext uri="{FF2B5EF4-FFF2-40B4-BE49-F238E27FC236}">
              <a16:creationId xmlns:a16="http://schemas.microsoft.com/office/drawing/2014/main" id="{5D6074E2-0966-499E-92B4-9B0EAF49C633}"/>
            </a:ext>
            <a:ext uri="{147F2762-F138-4A5C-976F-8EAC2B608ADB}">
              <a16:predDERef xmlns:a16="http://schemas.microsoft.com/office/drawing/2014/main" pred="{7AE9F9B9-A18F-464A-8509-CFD87D94B25D}"/>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62" name="Oval 1">
          <a:extLst>
            <a:ext uri="{FF2B5EF4-FFF2-40B4-BE49-F238E27FC236}">
              <a16:creationId xmlns:a16="http://schemas.microsoft.com/office/drawing/2014/main" id="{D2A89FAA-F299-4A6D-8707-0AEE7EB287C5}"/>
            </a:ext>
            <a:ext uri="{147F2762-F138-4A5C-976F-8EAC2B608ADB}">
              <a16:predDERef xmlns:a16="http://schemas.microsoft.com/office/drawing/2014/main" pred="{5D6074E2-0966-499E-92B4-9B0EAF49C633}"/>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63" name="Oval 1">
          <a:extLst>
            <a:ext uri="{FF2B5EF4-FFF2-40B4-BE49-F238E27FC236}">
              <a16:creationId xmlns:a16="http://schemas.microsoft.com/office/drawing/2014/main" id="{0CBFFB91-80A9-4D48-985C-136AF1C5ED90}"/>
            </a:ext>
            <a:ext uri="{147F2762-F138-4A5C-976F-8EAC2B608ADB}">
              <a16:predDERef xmlns:a16="http://schemas.microsoft.com/office/drawing/2014/main" pred="{D2A89FAA-F299-4A6D-8707-0AEE7EB287C5}"/>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64" name="Oval 1">
          <a:extLst>
            <a:ext uri="{FF2B5EF4-FFF2-40B4-BE49-F238E27FC236}">
              <a16:creationId xmlns:a16="http://schemas.microsoft.com/office/drawing/2014/main" id="{43CC6CE1-BEE3-4CE6-B864-E54392A1EB61}"/>
            </a:ext>
            <a:ext uri="{147F2762-F138-4A5C-976F-8EAC2B608ADB}">
              <a16:predDERef xmlns:a16="http://schemas.microsoft.com/office/drawing/2014/main" pred="{0CBFFB91-80A9-4D48-985C-136AF1C5ED90}"/>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65" name="Oval 1">
          <a:extLst>
            <a:ext uri="{FF2B5EF4-FFF2-40B4-BE49-F238E27FC236}">
              <a16:creationId xmlns:a16="http://schemas.microsoft.com/office/drawing/2014/main" id="{8112BD07-ABFC-4632-ADF8-5F916B5546A1}"/>
            </a:ext>
            <a:ext uri="{147F2762-F138-4A5C-976F-8EAC2B608ADB}">
              <a16:predDERef xmlns:a16="http://schemas.microsoft.com/office/drawing/2014/main" pred="{43CC6CE1-BEE3-4CE6-B864-E54392A1EB61}"/>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3</xdr:row>
      <xdr:rowOff>238125</xdr:rowOff>
    </xdr:from>
    <xdr:to>
      <xdr:col>5</xdr:col>
      <xdr:colOff>933450</xdr:colOff>
      <xdr:row>3</xdr:row>
      <xdr:rowOff>238125</xdr:rowOff>
    </xdr:to>
    <xdr:sp macro="" textlink="">
      <xdr:nvSpPr>
        <xdr:cNvPr id="866" name="Oval 1">
          <a:extLst>
            <a:ext uri="{FF2B5EF4-FFF2-40B4-BE49-F238E27FC236}">
              <a16:creationId xmlns:a16="http://schemas.microsoft.com/office/drawing/2014/main" id="{5CE91F3C-CD40-4477-8423-F650EFE87E38}"/>
            </a:ext>
            <a:ext uri="{147F2762-F138-4A5C-976F-8EAC2B608ADB}">
              <a16:predDERef xmlns:a16="http://schemas.microsoft.com/office/drawing/2014/main" pred="{8112BD07-ABFC-4632-ADF8-5F916B5546A1}"/>
            </a:ext>
          </a:extLst>
        </xdr:cNvPr>
        <xdr:cNvSpPr>
          <a:spLocks noChangeArrowheads="1"/>
        </xdr:cNvSpPr>
      </xdr:nvSpPr>
      <xdr:spPr bwMode="auto">
        <a:xfrm>
          <a:off x="7496175" y="29813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67" name="Oval 1">
          <a:extLst>
            <a:ext uri="{FF2B5EF4-FFF2-40B4-BE49-F238E27FC236}">
              <a16:creationId xmlns:a16="http://schemas.microsoft.com/office/drawing/2014/main" id="{B1B32D37-7AB6-4B21-B954-65D45C66A0CC}"/>
            </a:ext>
            <a:ext uri="{147F2762-F138-4A5C-976F-8EAC2B608ADB}">
              <a16:predDERef xmlns:a16="http://schemas.microsoft.com/office/drawing/2014/main" pred="{5CE91F3C-CD40-4477-8423-F650EFE87E38}"/>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3</xdr:row>
      <xdr:rowOff>133350</xdr:rowOff>
    </xdr:from>
    <xdr:to>
      <xdr:col>5</xdr:col>
      <xdr:colOff>981075</xdr:colOff>
      <xdr:row>3</xdr:row>
      <xdr:rowOff>133350</xdr:rowOff>
    </xdr:to>
    <xdr:sp macro="" textlink="">
      <xdr:nvSpPr>
        <xdr:cNvPr id="868" name="Oval 1">
          <a:extLst>
            <a:ext uri="{FF2B5EF4-FFF2-40B4-BE49-F238E27FC236}">
              <a16:creationId xmlns:a16="http://schemas.microsoft.com/office/drawing/2014/main" id="{4B65F974-FF2B-4FE8-8E33-EB83DA195772}"/>
            </a:ext>
            <a:ext uri="{147F2762-F138-4A5C-976F-8EAC2B608ADB}">
              <a16:predDERef xmlns:a16="http://schemas.microsoft.com/office/drawing/2014/main" pred="{B1B32D37-7AB6-4B21-B954-65D45C66A0CC}"/>
            </a:ext>
          </a:extLst>
        </xdr:cNvPr>
        <xdr:cNvSpPr>
          <a:spLocks noChangeArrowheads="1"/>
        </xdr:cNvSpPr>
      </xdr:nvSpPr>
      <xdr:spPr bwMode="auto">
        <a:xfrm>
          <a:off x="7581900" y="28765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869" name="Oval 1">
          <a:extLst>
            <a:ext uri="{FF2B5EF4-FFF2-40B4-BE49-F238E27FC236}">
              <a16:creationId xmlns:a16="http://schemas.microsoft.com/office/drawing/2014/main" id="{FC58FAE2-0B9A-47AA-A643-662DF4F3A191}"/>
            </a:ext>
            <a:ext uri="{147F2762-F138-4A5C-976F-8EAC2B608ADB}">
              <a16:predDERef xmlns:a16="http://schemas.microsoft.com/office/drawing/2014/main" pred="{4B65F974-FF2B-4FE8-8E33-EB83DA195772}"/>
            </a:ext>
          </a:extLst>
        </xdr:cNvPr>
        <xdr:cNvSpPr>
          <a:spLocks noChangeArrowheads="1"/>
        </xdr:cNvSpPr>
      </xdr:nvSpPr>
      <xdr:spPr bwMode="auto">
        <a:xfrm>
          <a:off x="7496175"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870" name="Oval 1">
          <a:extLst>
            <a:ext uri="{FF2B5EF4-FFF2-40B4-BE49-F238E27FC236}">
              <a16:creationId xmlns:a16="http://schemas.microsoft.com/office/drawing/2014/main" id="{7F9DF255-0B65-4037-93AB-A3679C1076CA}"/>
            </a:ext>
            <a:ext uri="{147F2762-F138-4A5C-976F-8EAC2B608ADB}">
              <a16:predDERef xmlns:a16="http://schemas.microsoft.com/office/drawing/2014/main" pred="{FC58FAE2-0B9A-47AA-A643-662DF4F3A191}"/>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871" name="Oval 1">
          <a:extLst>
            <a:ext uri="{FF2B5EF4-FFF2-40B4-BE49-F238E27FC236}">
              <a16:creationId xmlns:a16="http://schemas.microsoft.com/office/drawing/2014/main" id="{7FDA21F8-8EE8-46C5-B610-962FBE80BC38}"/>
            </a:ext>
            <a:ext uri="{147F2762-F138-4A5C-976F-8EAC2B608ADB}">
              <a16:predDERef xmlns:a16="http://schemas.microsoft.com/office/drawing/2014/main" pred="{7F9DF255-0B65-4037-93AB-A3679C1076CA}"/>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872" name="Oval 1">
          <a:extLst>
            <a:ext uri="{FF2B5EF4-FFF2-40B4-BE49-F238E27FC236}">
              <a16:creationId xmlns:a16="http://schemas.microsoft.com/office/drawing/2014/main" id="{19045147-56AD-4EE6-9D99-15303DB776FA}"/>
            </a:ext>
            <a:ext uri="{147F2762-F138-4A5C-976F-8EAC2B608ADB}">
              <a16:predDERef xmlns:a16="http://schemas.microsoft.com/office/drawing/2014/main" pred="{7FDA21F8-8EE8-46C5-B610-962FBE80BC38}"/>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873" name="Oval 1">
          <a:extLst>
            <a:ext uri="{FF2B5EF4-FFF2-40B4-BE49-F238E27FC236}">
              <a16:creationId xmlns:a16="http://schemas.microsoft.com/office/drawing/2014/main" id="{9F7261B4-F014-4458-8D8F-D35CE3D0DA3E}"/>
            </a:ext>
            <a:ext uri="{147F2762-F138-4A5C-976F-8EAC2B608ADB}">
              <a16:predDERef xmlns:a16="http://schemas.microsoft.com/office/drawing/2014/main" pred="{19045147-56AD-4EE6-9D99-15303DB776FA}"/>
            </a:ext>
          </a:extLst>
        </xdr:cNvPr>
        <xdr:cNvSpPr>
          <a:spLocks noChangeArrowheads="1"/>
        </xdr:cNvSpPr>
      </xdr:nvSpPr>
      <xdr:spPr bwMode="auto">
        <a:xfrm>
          <a:off x="7496175"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874" name="Oval 1">
          <a:extLst>
            <a:ext uri="{FF2B5EF4-FFF2-40B4-BE49-F238E27FC236}">
              <a16:creationId xmlns:a16="http://schemas.microsoft.com/office/drawing/2014/main" id="{70CADA64-B031-4F03-B7F8-ECA87209B4B5}"/>
            </a:ext>
            <a:ext uri="{147F2762-F138-4A5C-976F-8EAC2B608ADB}">
              <a16:predDERef xmlns:a16="http://schemas.microsoft.com/office/drawing/2014/main" pred="{9F7261B4-F014-4458-8D8F-D35CE3D0DA3E}"/>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875" name="Oval 1">
          <a:extLst>
            <a:ext uri="{FF2B5EF4-FFF2-40B4-BE49-F238E27FC236}">
              <a16:creationId xmlns:a16="http://schemas.microsoft.com/office/drawing/2014/main" id="{E11E9EEF-EB3A-4DBB-A69A-8AF4794095A2}"/>
            </a:ext>
            <a:ext uri="{147F2762-F138-4A5C-976F-8EAC2B608ADB}">
              <a16:predDERef xmlns:a16="http://schemas.microsoft.com/office/drawing/2014/main" pred="{70CADA64-B031-4F03-B7F8-ECA87209B4B5}"/>
            </a:ext>
          </a:extLst>
        </xdr:cNvPr>
        <xdr:cNvSpPr>
          <a:spLocks noChangeArrowheads="1"/>
        </xdr:cNvSpPr>
      </xdr:nvSpPr>
      <xdr:spPr bwMode="auto">
        <a:xfrm>
          <a:off x="7496175"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876" name="Oval 1">
          <a:extLst>
            <a:ext uri="{FF2B5EF4-FFF2-40B4-BE49-F238E27FC236}">
              <a16:creationId xmlns:a16="http://schemas.microsoft.com/office/drawing/2014/main" id="{1BBE1C30-9819-47AE-837D-B811B50E53FC}"/>
            </a:ext>
            <a:ext uri="{147F2762-F138-4A5C-976F-8EAC2B608ADB}">
              <a16:predDERef xmlns:a16="http://schemas.microsoft.com/office/drawing/2014/main" pred="{E11E9EEF-EB3A-4DBB-A69A-8AF4794095A2}"/>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877" name="Oval 1">
          <a:extLst>
            <a:ext uri="{FF2B5EF4-FFF2-40B4-BE49-F238E27FC236}">
              <a16:creationId xmlns:a16="http://schemas.microsoft.com/office/drawing/2014/main" id="{2A3B46CD-BDEA-4C3B-8090-CA79B1F26398}"/>
            </a:ext>
            <a:ext uri="{147F2762-F138-4A5C-976F-8EAC2B608ADB}">
              <a16:predDERef xmlns:a16="http://schemas.microsoft.com/office/drawing/2014/main" pred="{1BBE1C30-9819-47AE-837D-B811B50E53FC}"/>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878" name="Oval 1">
          <a:extLst>
            <a:ext uri="{FF2B5EF4-FFF2-40B4-BE49-F238E27FC236}">
              <a16:creationId xmlns:a16="http://schemas.microsoft.com/office/drawing/2014/main" id="{C601AEDA-EFFA-418D-8B76-A67BCBF1271E}"/>
            </a:ext>
            <a:ext uri="{147F2762-F138-4A5C-976F-8EAC2B608ADB}">
              <a16:predDERef xmlns:a16="http://schemas.microsoft.com/office/drawing/2014/main" pred="{2A3B46CD-BDEA-4C3B-8090-CA79B1F26398}"/>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879" name="Oval 1">
          <a:extLst>
            <a:ext uri="{FF2B5EF4-FFF2-40B4-BE49-F238E27FC236}">
              <a16:creationId xmlns:a16="http://schemas.microsoft.com/office/drawing/2014/main" id="{B48BCDAB-271F-4633-8730-028B46613D48}"/>
            </a:ext>
            <a:ext uri="{147F2762-F138-4A5C-976F-8EAC2B608ADB}">
              <a16:predDERef xmlns:a16="http://schemas.microsoft.com/office/drawing/2014/main" pred="{C601AEDA-EFFA-418D-8B76-A67BCBF1271E}"/>
            </a:ext>
          </a:extLst>
        </xdr:cNvPr>
        <xdr:cNvSpPr>
          <a:spLocks noChangeArrowheads="1"/>
        </xdr:cNvSpPr>
      </xdr:nvSpPr>
      <xdr:spPr bwMode="auto">
        <a:xfrm>
          <a:off x="7496175"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5</xdr:row>
      <xdr:rowOff>133350</xdr:rowOff>
    </xdr:from>
    <xdr:to>
      <xdr:col>5</xdr:col>
      <xdr:colOff>981075</xdr:colOff>
      <xdr:row>5</xdr:row>
      <xdr:rowOff>133350</xdr:rowOff>
    </xdr:to>
    <xdr:sp macro="" textlink="">
      <xdr:nvSpPr>
        <xdr:cNvPr id="880" name="Oval 1">
          <a:extLst>
            <a:ext uri="{FF2B5EF4-FFF2-40B4-BE49-F238E27FC236}">
              <a16:creationId xmlns:a16="http://schemas.microsoft.com/office/drawing/2014/main" id="{E532B69B-8A15-435D-B6CC-1EC892BEB173}"/>
            </a:ext>
            <a:ext uri="{147F2762-F138-4A5C-976F-8EAC2B608ADB}">
              <a16:predDERef xmlns:a16="http://schemas.microsoft.com/office/drawing/2014/main" pred="{B48BCDAB-271F-4633-8730-028B46613D48}"/>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881" name="Oval 1">
          <a:extLst>
            <a:ext uri="{FF2B5EF4-FFF2-40B4-BE49-F238E27FC236}">
              <a16:creationId xmlns:a16="http://schemas.microsoft.com/office/drawing/2014/main" id="{CB692A59-E1A0-4F14-AD60-1ED7A1236DF6}"/>
            </a:ext>
            <a:ext uri="{147F2762-F138-4A5C-976F-8EAC2B608ADB}">
              <a16:predDERef xmlns:a16="http://schemas.microsoft.com/office/drawing/2014/main" pred="{E532B69B-8A15-435D-B6CC-1EC892BEB173}"/>
            </a:ext>
          </a:extLst>
        </xdr:cNvPr>
        <xdr:cNvSpPr>
          <a:spLocks noChangeArrowheads="1"/>
        </xdr:cNvSpPr>
      </xdr:nvSpPr>
      <xdr:spPr bwMode="auto">
        <a:xfrm>
          <a:off x="7496175"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882" name="Oval 1">
          <a:extLst>
            <a:ext uri="{FF2B5EF4-FFF2-40B4-BE49-F238E27FC236}">
              <a16:creationId xmlns:a16="http://schemas.microsoft.com/office/drawing/2014/main" id="{60974599-FF3B-410B-A5EA-0D7FDE033C04}"/>
            </a:ext>
            <a:ext uri="{147F2762-F138-4A5C-976F-8EAC2B608ADB}">
              <a16:predDERef xmlns:a16="http://schemas.microsoft.com/office/drawing/2014/main" pred="{CB692A59-E1A0-4F14-AD60-1ED7A1236DF6}"/>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883" name="Oval 1">
          <a:extLst>
            <a:ext uri="{FF2B5EF4-FFF2-40B4-BE49-F238E27FC236}">
              <a16:creationId xmlns:a16="http://schemas.microsoft.com/office/drawing/2014/main" id="{FAD6F968-9A4D-4897-AD1B-D0863461A7EE}"/>
            </a:ext>
            <a:ext uri="{147F2762-F138-4A5C-976F-8EAC2B608ADB}">
              <a16:predDERef xmlns:a16="http://schemas.microsoft.com/office/drawing/2014/main" pred="{60974599-FF3B-410B-A5EA-0D7FDE033C04}"/>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884" name="Oval 1">
          <a:extLst>
            <a:ext uri="{FF2B5EF4-FFF2-40B4-BE49-F238E27FC236}">
              <a16:creationId xmlns:a16="http://schemas.microsoft.com/office/drawing/2014/main" id="{E96CAFAF-EF2F-471B-96A8-E3A9E772683F}"/>
            </a:ext>
            <a:ext uri="{147F2762-F138-4A5C-976F-8EAC2B608ADB}">
              <a16:predDERef xmlns:a16="http://schemas.microsoft.com/office/drawing/2014/main" pred="{FAD6F968-9A4D-4897-AD1B-D0863461A7EE}"/>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885" name="Oval 1">
          <a:extLst>
            <a:ext uri="{FF2B5EF4-FFF2-40B4-BE49-F238E27FC236}">
              <a16:creationId xmlns:a16="http://schemas.microsoft.com/office/drawing/2014/main" id="{922B469A-1D55-4EB0-9455-70B7671CB36A}"/>
            </a:ext>
            <a:ext uri="{147F2762-F138-4A5C-976F-8EAC2B608ADB}">
              <a16:predDERef xmlns:a16="http://schemas.microsoft.com/office/drawing/2014/main" pred="{E96CAFAF-EF2F-471B-96A8-E3A9E772683F}"/>
            </a:ext>
          </a:extLst>
        </xdr:cNvPr>
        <xdr:cNvSpPr>
          <a:spLocks noChangeArrowheads="1"/>
        </xdr:cNvSpPr>
      </xdr:nvSpPr>
      <xdr:spPr bwMode="auto">
        <a:xfrm>
          <a:off x="7496175"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886" name="Oval 1">
          <a:extLst>
            <a:ext uri="{FF2B5EF4-FFF2-40B4-BE49-F238E27FC236}">
              <a16:creationId xmlns:a16="http://schemas.microsoft.com/office/drawing/2014/main" id="{11024340-B021-43B1-88E3-F70082C0EEF4}"/>
            </a:ext>
            <a:ext uri="{147F2762-F138-4A5C-976F-8EAC2B608ADB}">
              <a16:predDERef xmlns:a16="http://schemas.microsoft.com/office/drawing/2014/main" pred="{922B469A-1D55-4EB0-9455-70B7671CB36A}"/>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887" name="Oval 1">
          <a:extLst>
            <a:ext uri="{FF2B5EF4-FFF2-40B4-BE49-F238E27FC236}">
              <a16:creationId xmlns:a16="http://schemas.microsoft.com/office/drawing/2014/main" id="{16ADDD95-5B89-48B6-9229-09496087234C}"/>
            </a:ext>
            <a:ext uri="{147F2762-F138-4A5C-976F-8EAC2B608ADB}">
              <a16:predDERef xmlns:a16="http://schemas.microsoft.com/office/drawing/2014/main" pred="{11024340-B021-43B1-88E3-F70082C0EEF4}"/>
            </a:ext>
          </a:extLst>
        </xdr:cNvPr>
        <xdr:cNvSpPr>
          <a:spLocks noChangeArrowheads="1"/>
        </xdr:cNvSpPr>
      </xdr:nvSpPr>
      <xdr:spPr bwMode="auto">
        <a:xfrm>
          <a:off x="7496175"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888" name="Oval 1">
          <a:extLst>
            <a:ext uri="{FF2B5EF4-FFF2-40B4-BE49-F238E27FC236}">
              <a16:creationId xmlns:a16="http://schemas.microsoft.com/office/drawing/2014/main" id="{0E5F293C-1F14-4BE4-B254-541961B8BEE5}"/>
            </a:ext>
            <a:ext uri="{147F2762-F138-4A5C-976F-8EAC2B608ADB}">
              <a16:predDERef xmlns:a16="http://schemas.microsoft.com/office/drawing/2014/main" pred="{16ADDD95-5B89-48B6-9229-09496087234C}"/>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889" name="Oval 1">
          <a:extLst>
            <a:ext uri="{FF2B5EF4-FFF2-40B4-BE49-F238E27FC236}">
              <a16:creationId xmlns:a16="http://schemas.microsoft.com/office/drawing/2014/main" id="{1B96B2EF-45C0-4C8D-B4C0-5301556AD8AC}"/>
            </a:ext>
            <a:ext uri="{147F2762-F138-4A5C-976F-8EAC2B608ADB}">
              <a16:predDERef xmlns:a16="http://schemas.microsoft.com/office/drawing/2014/main" pred="{0E5F293C-1F14-4BE4-B254-541961B8BEE5}"/>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890" name="Oval 1">
          <a:extLst>
            <a:ext uri="{FF2B5EF4-FFF2-40B4-BE49-F238E27FC236}">
              <a16:creationId xmlns:a16="http://schemas.microsoft.com/office/drawing/2014/main" id="{5221F3DF-D307-48B8-A04F-BF71D9ACAD32}"/>
            </a:ext>
            <a:ext uri="{147F2762-F138-4A5C-976F-8EAC2B608ADB}">
              <a16:predDERef xmlns:a16="http://schemas.microsoft.com/office/drawing/2014/main" pred="{1B96B2EF-45C0-4C8D-B4C0-5301556AD8AC}"/>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891" name="Oval 1">
          <a:extLst>
            <a:ext uri="{FF2B5EF4-FFF2-40B4-BE49-F238E27FC236}">
              <a16:creationId xmlns:a16="http://schemas.microsoft.com/office/drawing/2014/main" id="{29865C85-6ACE-49D3-975B-7094F4713091}"/>
            </a:ext>
            <a:ext uri="{147F2762-F138-4A5C-976F-8EAC2B608ADB}">
              <a16:predDERef xmlns:a16="http://schemas.microsoft.com/office/drawing/2014/main" pred="{5221F3DF-D307-48B8-A04F-BF71D9ACAD32}"/>
            </a:ext>
          </a:extLst>
        </xdr:cNvPr>
        <xdr:cNvSpPr>
          <a:spLocks noChangeArrowheads="1"/>
        </xdr:cNvSpPr>
      </xdr:nvSpPr>
      <xdr:spPr bwMode="auto">
        <a:xfrm>
          <a:off x="7496175" y="16954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6</xdr:row>
      <xdr:rowOff>133350</xdr:rowOff>
    </xdr:from>
    <xdr:to>
      <xdr:col>5</xdr:col>
      <xdr:colOff>981075</xdr:colOff>
      <xdr:row>6</xdr:row>
      <xdr:rowOff>133350</xdr:rowOff>
    </xdr:to>
    <xdr:sp macro="" textlink="">
      <xdr:nvSpPr>
        <xdr:cNvPr id="892" name="Oval 1">
          <a:extLst>
            <a:ext uri="{FF2B5EF4-FFF2-40B4-BE49-F238E27FC236}">
              <a16:creationId xmlns:a16="http://schemas.microsoft.com/office/drawing/2014/main" id="{0AB242DD-D380-4E98-BDDA-8DCD292161CB}"/>
            </a:ext>
            <a:ext uri="{147F2762-F138-4A5C-976F-8EAC2B608ADB}">
              <a16:predDERef xmlns:a16="http://schemas.microsoft.com/office/drawing/2014/main" pred="{29865C85-6ACE-49D3-975B-7094F4713091}"/>
            </a:ext>
          </a:extLst>
        </xdr:cNvPr>
        <xdr:cNvSpPr>
          <a:spLocks noChangeArrowheads="1"/>
        </xdr:cNvSpPr>
      </xdr:nvSpPr>
      <xdr:spPr bwMode="auto">
        <a:xfrm>
          <a:off x="7581900" y="1590675"/>
          <a:ext cx="0" cy="0"/>
        </a:xfrm>
        <a:prstGeom prst="ellipse">
          <a:avLst/>
        </a:prstGeom>
        <a:solidFill>
          <a:srgbClr val="FF0000"/>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455295</xdr:colOff>
      <xdr:row>0</xdr:row>
      <xdr:rowOff>0</xdr:rowOff>
    </xdr:from>
    <xdr:to>
      <xdr:col>13</xdr:col>
      <xdr:colOff>0</xdr:colOff>
      <xdr:row>0</xdr:row>
      <xdr:rowOff>1632</xdr:rowOff>
    </xdr:to>
    <xdr:sp macro="" textlink="">
      <xdr:nvSpPr>
        <xdr:cNvPr id="2" name="WordArt 2">
          <a:extLst>
            <a:ext uri="{FF2B5EF4-FFF2-40B4-BE49-F238E27FC236}">
              <a16:creationId xmlns:a16="http://schemas.microsoft.com/office/drawing/2014/main" id="{A241C68D-00EB-4C99-846D-AB78419FD258}"/>
            </a:ext>
          </a:extLst>
        </xdr:cNvPr>
        <xdr:cNvSpPr>
          <a:spLocks noChangeArrowheads="1" noChangeShapeType="1" noTextEdit="1"/>
        </xdr:cNvSpPr>
      </xdr:nvSpPr>
      <xdr:spPr bwMode="auto">
        <a:xfrm>
          <a:off x="2053590" y="0"/>
          <a:ext cx="10836176" cy="1632"/>
        </a:xfrm>
        <a:prstGeom prst="rect">
          <a:avLst/>
        </a:prstGeom>
      </xdr:spPr>
      <xdr:txBody>
        <a:bodyPr wrap="none" fromWordArt="1">
          <a:prstTxWarp prst="textPlain">
            <a:avLst>
              <a:gd name="adj" fmla="val 50000"/>
            </a:avLst>
          </a:prstTxWarp>
        </a:bodyPr>
        <a:lstStyle/>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xdr:txBody>
    </xdr:sp>
    <xdr:clientData/>
  </xdr:twoCellAnchor>
  <xdr:twoCellAnchor editAs="oneCell">
    <xdr:from>
      <xdr:col>0</xdr:col>
      <xdr:colOff>28575</xdr:colOff>
      <xdr:row>0</xdr:row>
      <xdr:rowOff>0</xdr:rowOff>
    </xdr:from>
    <xdr:to>
      <xdr:col>0</xdr:col>
      <xdr:colOff>723900</xdr:colOff>
      <xdr:row>1</xdr:row>
      <xdr:rowOff>9525</xdr:rowOff>
    </xdr:to>
    <xdr:pic>
      <xdr:nvPicPr>
        <xdr:cNvPr id="2211" name="Picture 1">
          <a:extLst>
            <a:ext uri="{FF2B5EF4-FFF2-40B4-BE49-F238E27FC236}">
              <a16:creationId xmlns:a16="http://schemas.microsoft.com/office/drawing/2014/main" id="{359F6FAE-302E-4C8C-9FE7-94143171C6B0}"/>
            </a:ext>
            <a:ext uri="{147F2762-F138-4A5C-976F-8EAC2B608ADB}">
              <a16:predDERef xmlns:a16="http://schemas.microsoft.com/office/drawing/2014/main" pred="{A241C68D-00EB-4C99-846D-AB78419FD258}"/>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28575" y="0"/>
          <a:ext cx="6953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80010</xdr:colOff>
      <xdr:row>0</xdr:row>
      <xdr:rowOff>114300</xdr:rowOff>
    </xdr:from>
    <xdr:to>
      <xdr:col>0</xdr:col>
      <xdr:colOff>32385</xdr:colOff>
      <xdr:row>0</xdr:row>
      <xdr:rowOff>419100</xdr:rowOff>
    </xdr:to>
    <xdr:sp macro="" textlink="">
      <xdr:nvSpPr>
        <xdr:cNvPr id="1025" name="Button 1" hidden="1">
          <a:extLst>
            <a:ext uri="{FF2B5EF4-FFF2-40B4-BE49-F238E27FC236}">
              <a16:creationId xmlns:a16="http://schemas.microsoft.com/office/drawing/2014/main" id="{7CA676F8-B408-4618-9245-FB57F83384B1}"/>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5</xdr:col>
      <xdr:colOff>933450</xdr:colOff>
      <xdr:row>19</xdr:row>
      <xdr:rowOff>0</xdr:rowOff>
    </xdr:from>
    <xdr:to>
      <xdr:col>5</xdr:col>
      <xdr:colOff>933450</xdr:colOff>
      <xdr:row>19</xdr:row>
      <xdr:rowOff>0</xdr:rowOff>
    </xdr:to>
    <xdr:sp macro="" textlink="">
      <xdr:nvSpPr>
        <xdr:cNvPr id="3" name="Oval 1">
          <a:extLst>
            <a:ext uri="{FF2B5EF4-FFF2-40B4-BE49-F238E27FC236}">
              <a16:creationId xmlns:a16="http://schemas.microsoft.com/office/drawing/2014/main" id="{11128153-F7A1-46E6-BEED-988422A30B14}"/>
            </a:ext>
            <a:ext uri="{147F2762-F138-4A5C-976F-8EAC2B608ADB}">
              <a16:predDERef xmlns:a16="http://schemas.microsoft.com/office/drawing/2014/main" pred="{228F3A49-6263-4264-B4F7-E840E5723829}"/>
            </a:ext>
          </a:extLst>
        </xdr:cNvPr>
        <xdr:cNvSpPr>
          <a:spLocks noChangeArrowheads="1"/>
        </xdr:cNvSpPr>
      </xdr:nvSpPr>
      <xdr:spPr bwMode="auto">
        <a:xfrm>
          <a:off x="6686550" y="64484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4" name="Oval 1">
          <a:extLst>
            <a:ext uri="{FF2B5EF4-FFF2-40B4-BE49-F238E27FC236}">
              <a16:creationId xmlns:a16="http://schemas.microsoft.com/office/drawing/2014/main" id="{395D54A6-6FCC-4753-B258-7A50E707D9F9}"/>
            </a:ext>
            <a:ext uri="{147F2762-F138-4A5C-976F-8EAC2B608ADB}">
              <a16:predDERef xmlns:a16="http://schemas.microsoft.com/office/drawing/2014/main" pred="{033EF1A7-C34E-4C58-BC60-A0B52580872D}"/>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5" name="Oval 1">
          <a:extLst>
            <a:ext uri="{FF2B5EF4-FFF2-40B4-BE49-F238E27FC236}">
              <a16:creationId xmlns:a16="http://schemas.microsoft.com/office/drawing/2014/main" id="{97676A92-36A3-439D-BE29-F44CC0BF4B89}"/>
            </a:ext>
            <a:ext uri="{147F2762-F138-4A5C-976F-8EAC2B608ADB}">
              <a16:predDERef xmlns:a16="http://schemas.microsoft.com/office/drawing/2014/main" pred="{999ADA9B-EBD6-43FF-8CAC-0E314BA22D88}"/>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19</xdr:row>
      <xdr:rowOff>0</xdr:rowOff>
    </xdr:from>
    <xdr:to>
      <xdr:col>5</xdr:col>
      <xdr:colOff>933450</xdr:colOff>
      <xdr:row>19</xdr:row>
      <xdr:rowOff>0</xdr:rowOff>
    </xdr:to>
    <xdr:sp macro="" textlink="">
      <xdr:nvSpPr>
        <xdr:cNvPr id="6" name="Oval 1">
          <a:extLst>
            <a:ext uri="{FF2B5EF4-FFF2-40B4-BE49-F238E27FC236}">
              <a16:creationId xmlns:a16="http://schemas.microsoft.com/office/drawing/2014/main" id="{80A3F8E5-BD61-4E5B-9731-9593D0F7055A}"/>
            </a:ext>
            <a:ext uri="{147F2762-F138-4A5C-976F-8EAC2B608ADB}">
              <a16:predDERef xmlns:a16="http://schemas.microsoft.com/office/drawing/2014/main" pred="{053E07F9-8337-4161-8DDD-279ACCEDA4EB}"/>
            </a:ext>
          </a:extLst>
        </xdr:cNvPr>
        <xdr:cNvSpPr>
          <a:spLocks noChangeArrowheads="1"/>
        </xdr:cNvSpPr>
      </xdr:nvSpPr>
      <xdr:spPr bwMode="auto">
        <a:xfrm>
          <a:off x="6686550" y="64484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7" name="Oval 1">
          <a:extLst>
            <a:ext uri="{FF2B5EF4-FFF2-40B4-BE49-F238E27FC236}">
              <a16:creationId xmlns:a16="http://schemas.microsoft.com/office/drawing/2014/main" id="{1BD517AC-1947-43E7-A7E8-BEBEAF4D9AFB}"/>
            </a:ext>
            <a:ext uri="{147F2762-F138-4A5C-976F-8EAC2B608ADB}">
              <a16:predDERef xmlns:a16="http://schemas.microsoft.com/office/drawing/2014/main" pred="{D896FF4E-0E65-40AD-A716-76C694F10830}"/>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8" name="Oval 1">
          <a:extLst>
            <a:ext uri="{FF2B5EF4-FFF2-40B4-BE49-F238E27FC236}">
              <a16:creationId xmlns:a16="http://schemas.microsoft.com/office/drawing/2014/main" id="{9D9C1DE0-740D-447A-A115-ED30E2BEED8E}"/>
            </a:ext>
            <a:ext uri="{147F2762-F138-4A5C-976F-8EAC2B608ADB}">
              <a16:predDERef xmlns:a16="http://schemas.microsoft.com/office/drawing/2014/main" pred="{B82DA91F-2FDC-4066-B50A-DA92ED5BAA5A}"/>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19</xdr:row>
      <xdr:rowOff>0</xdr:rowOff>
    </xdr:from>
    <xdr:to>
      <xdr:col>5</xdr:col>
      <xdr:colOff>933450</xdr:colOff>
      <xdr:row>19</xdr:row>
      <xdr:rowOff>0</xdr:rowOff>
    </xdr:to>
    <xdr:sp macro="" textlink="">
      <xdr:nvSpPr>
        <xdr:cNvPr id="9" name="Oval 1">
          <a:extLst>
            <a:ext uri="{FF2B5EF4-FFF2-40B4-BE49-F238E27FC236}">
              <a16:creationId xmlns:a16="http://schemas.microsoft.com/office/drawing/2014/main" id="{39AE8770-704B-4D58-84D0-30398E7AC378}"/>
            </a:ext>
            <a:ext uri="{147F2762-F138-4A5C-976F-8EAC2B608ADB}">
              <a16:predDERef xmlns:a16="http://schemas.microsoft.com/office/drawing/2014/main" pred="{ABE142B0-9EB5-47D3-958B-9CA3D3C4BD38}"/>
            </a:ext>
          </a:extLst>
        </xdr:cNvPr>
        <xdr:cNvSpPr>
          <a:spLocks noChangeArrowheads="1"/>
        </xdr:cNvSpPr>
      </xdr:nvSpPr>
      <xdr:spPr bwMode="auto">
        <a:xfrm>
          <a:off x="6686550" y="64484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10" name="Oval 1">
          <a:extLst>
            <a:ext uri="{FF2B5EF4-FFF2-40B4-BE49-F238E27FC236}">
              <a16:creationId xmlns:a16="http://schemas.microsoft.com/office/drawing/2014/main" id="{F08A9543-F17A-43EE-892B-AB79FC92E966}"/>
            </a:ext>
            <a:ext uri="{147F2762-F138-4A5C-976F-8EAC2B608ADB}">
              <a16:predDERef xmlns:a16="http://schemas.microsoft.com/office/drawing/2014/main" pred="{DCF76347-A888-43B4-AC20-E5672E0AA70D}"/>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11" name="Oval 1">
          <a:extLst>
            <a:ext uri="{FF2B5EF4-FFF2-40B4-BE49-F238E27FC236}">
              <a16:creationId xmlns:a16="http://schemas.microsoft.com/office/drawing/2014/main" id="{42D1BD9F-6D89-4558-9D79-A22756012037}"/>
            </a:ext>
            <a:ext uri="{147F2762-F138-4A5C-976F-8EAC2B608ADB}">
              <a16:predDERef xmlns:a16="http://schemas.microsoft.com/office/drawing/2014/main" pred="{08CAC02A-277F-4F8E-B6C9-FDF7AA45C82B}"/>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19</xdr:row>
      <xdr:rowOff>0</xdr:rowOff>
    </xdr:from>
    <xdr:to>
      <xdr:col>5</xdr:col>
      <xdr:colOff>933450</xdr:colOff>
      <xdr:row>19</xdr:row>
      <xdr:rowOff>0</xdr:rowOff>
    </xdr:to>
    <xdr:sp macro="" textlink="">
      <xdr:nvSpPr>
        <xdr:cNvPr id="12" name="Oval 1">
          <a:extLst>
            <a:ext uri="{FF2B5EF4-FFF2-40B4-BE49-F238E27FC236}">
              <a16:creationId xmlns:a16="http://schemas.microsoft.com/office/drawing/2014/main" id="{6277AA65-9786-477A-BD9F-20C4980AD6AF}"/>
            </a:ext>
            <a:ext uri="{147F2762-F138-4A5C-976F-8EAC2B608ADB}">
              <a16:predDERef xmlns:a16="http://schemas.microsoft.com/office/drawing/2014/main" pred="{228F3A49-6263-4264-B4F7-E840E5723829}"/>
            </a:ext>
          </a:extLst>
        </xdr:cNvPr>
        <xdr:cNvSpPr>
          <a:spLocks noChangeArrowheads="1"/>
        </xdr:cNvSpPr>
      </xdr:nvSpPr>
      <xdr:spPr bwMode="auto">
        <a:xfrm>
          <a:off x="6686550" y="64484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13" name="Oval 1">
          <a:extLst>
            <a:ext uri="{FF2B5EF4-FFF2-40B4-BE49-F238E27FC236}">
              <a16:creationId xmlns:a16="http://schemas.microsoft.com/office/drawing/2014/main" id="{F9C275C1-E96A-4722-AF33-B37C7D618410}"/>
            </a:ext>
            <a:ext uri="{147F2762-F138-4A5C-976F-8EAC2B608ADB}">
              <a16:predDERef xmlns:a16="http://schemas.microsoft.com/office/drawing/2014/main" pred="{033EF1A7-C34E-4C58-BC60-A0B52580872D}"/>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14" name="Oval 1">
          <a:extLst>
            <a:ext uri="{FF2B5EF4-FFF2-40B4-BE49-F238E27FC236}">
              <a16:creationId xmlns:a16="http://schemas.microsoft.com/office/drawing/2014/main" id="{8CA933C8-7B84-429E-BF89-9542AC0632D0}"/>
            </a:ext>
            <a:ext uri="{147F2762-F138-4A5C-976F-8EAC2B608ADB}">
              <a16:predDERef xmlns:a16="http://schemas.microsoft.com/office/drawing/2014/main" pred="{999ADA9B-EBD6-43FF-8CAC-0E314BA22D88}"/>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19</xdr:row>
      <xdr:rowOff>0</xdr:rowOff>
    </xdr:from>
    <xdr:to>
      <xdr:col>5</xdr:col>
      <xdr:colOff>933450</xdr:colOff>
      <xdr:row>19</xdr:row>
      <xdr:rowOff>0</xdr:rowOff>
    </xdr:to>
    <xdr:sp macro="" textlink="">
      <xdr:nvSpPr>
        <xdr:cNvPr id="15" name="Oval 1">
          <a:extLst>
            <a:ext uri="{FF2B5EF4-FFF2-40B4-BE49-F238E27FC236}">
              <a16:creationId xmlns:a16="http://schemas.microsoft.com/office/drawing/2014/main" id="{D5A0774A-AFCC-4E11-AF90-2BF59C4DDC7B}"/>
            </a:ext>
            <a:ext uri="{147F2762-F138-4A5C-976F-8EAC2B608ADB}">
              <a16:predDERef xmlns:a16="http://schemas.microsoft.com/office/drawing/2014/main" pred="{053E07F9-8337-4161-8DDD-279ACCEDA4EB}"/>
            </a:ext>
          </a:extLst>
        </xdr:cNvPr>
        <xdr:cNvSpPr>
          <a:spLocks noChangeArrowheads="1"/>
        </xdr:cNvSpPr>
      </xdr:nvSpPr>
      <xdr:spPr bwMode="auto">
        <a:xfrm>
          <a:off x="6686550" y="64484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16" name="Oval 1">
          <a:extLst>
            <a:ext uri="{FF2B5EF4-FFF2-40B4-BE49-F238E27FC236}">
              <a16:creationId xmlns:a16="http://schemas.microsoft.com/office/drawing/2014/main" id="{E69DBA99-57A1-4562-9DF6-2E52172C5AFC}"/>
            </a:ext>
            <a:ext uri="{147F2762-F138-4A5C-976F-8EAC2B608ADB}">
              <a16:predDERef xmlns:a16="http://schemas.microsoft.com/office/drawing/2014/main" pred="{D896FF4E-0E65-40AD-A716-76C694F10830}"/>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17" name="Oval 1">
          <a:extLst>
            <a:ext uri="{FF2B5EF4-FFF2-40B4-BE49-F238E27FC236}">
              <a16:creationId xmlns:a16="http://schemas.microsoft.com/office/drawing/2014/main" id="{6B4403B5-31A5-447F-AF68-23CFD1F19FA0}"/>
            </a:ext>
            <a:ext uri="{147F2762-F138-4A5C-976F-8EAC2B608ADB}">
              <a16:predDERef xmlns:a16="http://schemas.microsoft.com/office/drawing/2014/main" pred="{B82DA91F-2FDC-4066-B50A-DA92ED5BAA5A}"/>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19</xdr:row>
      <xdr:rowOff>0</xdr:rowOff>
    </xdr:from>
    <xdr:to>
      <xdr:col>5</xdr:col>
      <xdr:colOff>933450</xdr:colOff>
      <xdr:row>19</xdr:row>
      <xdr:rowOff>0</xdr:rowOff>
    </xdr:to>
    <xdr:sp macro="" textlink="">
      <xdr:nvSpPr>
        <xdr:cNvPr id="18" name="Oval 1">
          <a:extLst>
            <a:ext uri="{FF2B5EF4-FFF2-40B4-BE49-F238E27FC236}">
              <a16:creationId xmlns:a16="http://schemas.microsoft.com/office/drawing/2014/main" id="{8ED7C341-0AAF-4647-A711-FB2A1E468E56}"/>
            </a:ext>
            <a:ext uri="{147F2762-F138-4A5C-976F-8EAC2B608ADB}">
              <a16:predDERef xmlns:a16="http://schemas.microsoft.com/office/drawing/2014/main" pred="{ABE142B0-9EB5-47D3-958B-9CA3D3C4BD38}"/>
            </a:ext>
          </a:extLst>
        </xdr:cNvPr>
        <xdr:cNvSpPr>
          <a:spLocks noChangeArrowheads="1"/>
        </xdr:cNvSpPr>
      </xdr:nvSpPr>
      <xdr:spPr bwMode="auto">
        <a:xfrm>
          <a:off x="6686550" y="64484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19" name="Oval 1">
          <a:extLst>
            <a:ext uri="{FF2B5EF4-FFF2-40B4-BE49-F238E27FC236}">
              <a16:creationId xmlns:a16="http://schemas.microsoft.com/office/drawing/2014/main" id="{25BCD974-9892-4363-BCF3-59E6665DF067}"/>
            </a:ext>
            <a:ext uri="{147F2762-F138-4A5C-976F-8EAC2B608ADB}">
              <a16:predDERef xmlns:a16="http://schemas.microsoft.com/office/drawing/2014/main" pred="{DCF76347-A888-43B4-AC20-E5672E0AA70D}"/>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19</xdr:row>
      <xdr:rowOff>0</xdr:rowOff>
    </xdr:from>
    <xdr:to>
      <xdr:col>5</xdr:col>
      <xdr:colOff>981075</xdr:colOff>
      <xdr:row>19</xdr:row>
      <xdr:rowOff>0</xdr:rowOff>
    </xdr:to>
    <xdr:sp macro="" textlink="">
      <xdr:nvSpPr>
        <xdr:cNvPr id="20" name="Oval 1">
          <a:extLst>
            <a:ext uri="{FF2B5EF4-FFF2-40B4-BE49-F238E27FC236}">
              <a16:creationId xmlns:a16="http://schemas.microsoft.com/office/drawing/2014/main" id="{5520087C-A7E6-411E-A4C1-6802C3CC0DD5}"/>
            </a:ext>
            <a:ext uri="{147F2762-F138-4A5C-976F-8EAC2B608ADB}">
              <a16:predDERef xmlns:a16="http://schemas.microsoft.com/office/drawing/2014/main" pred="{08CAC02A-277F-4F8E-B6C9-FDF7AA45C82B}"/>
            </a:ext>
          </a:extLst>
        </xdr:cNvPr>
        <xdr:cNvSpPr>
          <a:spLocks noChangeArrowheads="1"/>
        </xdr:cNvSpPr>
      </xdr:nvSpPr>
      <xdr:spPr bwMode="auto">
        <a:xfrm>
          <a:off x="6772275" y="63436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15</xdr:row>
      <xdr:rowOff>0</xdr:rowOff>
    </xdr:from>
    <xdr:to>
      <xdr:col>5</xdr:col>
      <xdr:colOff>933450</xdr:colOff>
      <xdr:row>15</xdr:row>
      <xdr:rowOff>0</xdr:rowOff>
    </xdr:to>
    <xdr:sp macro="" textlink="">
      <xdr:nvSpPr>
        <xdr:cNvPr id="21" name="Oval 1">
          <a:extLst>
            <a:ext uri="{FF2B5EF4-FFF2-40B4-BE49-F238E27FC236}">
              <a16:creationId xmlns:a16="http://schemas.microsoft.com/office/drawing/2014/main" id="{3E634968-748F-4A56-837E-2DA2080E4898}"/>
            </a:ext>
            <a:ext uri="{147F2762-F138-4A5C-976F-8EAC2B608ADB}">
              <a16:predDERef xmlns:a16="http://schemas.microsoft.com/office/drawing/2014/main" pred="{3C139777-3F48-418E-BF66-8A610F96837A}"/>
            </a:ext>
          </a:extLst>
        </xdr:cNvPr>
        <xdr:cNvSpPr>
          <a:spLocks noChangeArrowheads="1"/>
        </xdr:cNvSpPr>
      </xdr:nvSpPr>
      <xdr:spPr bwMode="auto">
        <a:xfrm>
          <a:off x="6686550" y="45339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15</xdr:row>
      <xdr:rowOff>0</xdr:rowOff>
    </xdr:from>
    <xdr:to>
      <xdr:col>5</xdr:col>
      <xdr:colOff>933450</xdr:colOff>
      <xdr:row>15</xdr:row>
      <xdr:rowOff>0</xdr:rowOff>
    </xdr:to>
    <xdr:sp macro="" textlink="">
      <xdr:nvSpPr>
        <xdr:cNvPr id="22" name="Oval 1">
          <a:extLst>
            <a:ext uri="{FF2B5EF4-FFF2-40B4-BE49-F238E27FC236}">
              <a16:creationId xmlns:a16="http://schemas.microsoft.com/office/drawing/2014/main" id="{93BC0FDF-1BBB-483B-9E12-F640ED5E768C}"/>
            </a:ext>
            <a:ext uri="{147F2762-F138-4A5C-976F-8EAC2B608ADB}">
              <a16:predDERef xmlns:a16="http://schemas.microsoft.com/office/drawing/2014/main" pred="{E05AB035-86A1-44F7-9BF1-C3B680B57209}"/>
            </a:ext>
          </a:extLst>
        </xdr:cNvPr>
        <xdr:cNvSpPr>
          <a:spLocks noChangeArrowheads="1"/>
        </xdr:cNvSpPr>
      </xdr:nvSpPr>
      <xdr:spPr bwMode="auto">
        <a:xfrm>
          <a:off x="6686550" y="45339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0</xdr:rowOff>
    </xdr:from>
    <xdr:to>
      <xdr:col>5</xdr:col>
      <xdr:colOff>933450</xdr:colOff>
      <xdr:row>6</xdr:row>
      <xdr:rowOff>0</xdr:rowOff>
    </xdr:to>
    <xdr:sp macro="" textlink="">
      <xdr:nvSpPr>
        <xdr:cNvPr id="41" name="Oval 1">
          <a:extLst>
            <a:ext uri="{FF2B5EF4-FFF2-40B4-BE49-F238E27FC236}">
              <a16:creationId xmlns:a16="http://schemas.microsoft.com/office/drawing/2014/main" id="{92A972F4-5D9F-46D3-9CB3-1FB2C7CD28FD}"/>
            </a:ext>
            <a:ext uri="{147F2762-F138-4A5C-976F-8EAC2B608ADB}">
              <a16:predDERef xmlns:a16="http://schemas.microsoft.com/office/drawing/2014/main" pred="{67A7CF63-20F0-4AF4-AD0C-93D630BF845A}"/>
            </a:ext>
          </a:extLst>
        </xdr:cNvPr>
        <xdr:cNvSpPr>
          <a:spLocks noChangeArrowheads="1"/>
        </xdr:cNvSpPr>
      </xdr:nvSpPr>
      <xdr:spPr bwMode="auto">
        <a:xfrm>
          <a:off x="6553200" y="55721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0</xdr:rowOff>
    </xdr:from>
    <xdr:to>
      <xdr:col>5</xdr:col>
      <xdr:colOff>933450</xdr:colOff>
      <xdr:row>6</xdr:row>
      <xdr:rowOff>0</xdr:rowOff>
    </xdr:to>
    <xdr:sp macro="" textlink="">
      <xdr:nvSpPr>
        <xdr:cNvPr id="42" name="Oval 1">
          <a:extLst>
            <a:ext uri="{FF2B5EF4-FFF2-40B4-BE49-F238E27FC236}">
              <a16:creationId xmlns:a16="http://schemas.microsoft.com/office/drawing/2014/main" id="{31E81F88-E033-4C2C-A7FE-9CE29841D2C6}"/>
            </a:ext>
            <a:ext uri="{147F2762-F138-4A5C-976F-8EAC2B608ADB}">
              <a16:predDERef xmlns:a16="http://schemas.microsoft.com/office/drawing/2014/main" pred="{92A972F4-5D9F-46D3-9CB3-1FB2C7CD28FD}"/>
            </a:ext>
          </a:extLst>
        </xdr:cNvPr>
        <xdr:cNvSpPr>
          <a:spLocks noChangeArrowheads="1"/>
        </xdr:cNvSpPr>
      </xdr:nvSpPr>
      <xdr:spPr bwMode="auto">
        <a:xfrm>
          <a:off x="6553200" y="5572125"/>
          <a:ext cx="0" cy="0"/>
        </a:xfrm>
        <a:prstGeom prst="ellipse">
          <a:avLst/>
        </a:prstGeom>
        <a:solidFill>
          <a:srgbClr val="FF0000"/>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19</xdr:row>
      <xdr:rowOff>0</xdr:rowOff>
    </xdr:from>
    <xdr:to>
      <xdr:col>6</xdr:col>
      <xdr:colOff>0</xdr:colOff>
      <xdr:row>19</xdr:row>
      <xdr:rowOff>0</xdr:rowOff>
    </xdr:to>
    <xdr:sp macro="" textlink="">
      <xdr:nvSpPr>
        <xdr:cNvPr id="4581" name="Oval 1487">
          <a:extLst>
            <a:ext uri="{FF2B5EF4-FFF2-40B4-BE49-F238E27FC236}">
              <a16:creationId xmlns:a16="http://schemas.microsoft.com/office/drawing/2014/main" id="{FF131EA0-7914-44C9-9D5B-422280621B7A}"/>
            </a:ext>
          </a:extLst>
        </xdr:cNvPr>
        <xdr:cNvSpPr>
          <a:spLocks noChangeArrowheads="1"/>
        </xdr:cNvSpPr>
      </xdr:nvSpPr>
      <xdr:spPr bwMode="auto">
        <a:xfrm>
          <a:off x="6572250" y="59817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19</xdr:row>
      <xdr:rowOff>0</xdr:rowOff>
    </xdr:from>
    <xdr:to>
      <xdr:col>6</xdr:col>
      <xdr:colOff>0</xdr:colOff>
      <xdr:row>19</xdr:row>
      <xdr:rowOff>0</xdr:rowOff>
    </xdr:to>
    <xdr:sp macro="" textlink="">
      <xdr:nvSpPr>
        <xdr:cNvPr id="4582" name="Oval 2">
          <a:extLst>
            <a:ext uri="{FF2B5EF4-FFF2-40B4-BE49-F238E27FC236}">
              <a16:creationId xmlns:a16="http://schemas.microsoft.com/office/drawing/2014/main" id="{BC384EFD-E224-489F-87BE-9CC7D455E977}"/>
            </a:ext>
          </a:extLst>
        </xdr:cNvPr>
        <xdr:cNvSpPr>
          <a:spLocks noChangeArrowheads="1"/>
        </xdr:cNvSpPr>
      </xdr:nvSpPr>
      <xdr:spPr bwMode="auto">
        <a:xfrm>
          <a:off x="6572250" y="5981700"/>
          <a:ext cx="0" cy="0"/>
        </a:xfrm>
        <a:prstGeom prst="ellipse">
          <a:avLst/>
        </a:prstGeom>
        <a:solidFill>
          <a:srgbClr val="FF0000"/>
        </a:solidFill>
        <a:ln w="9525">
          <a:solidFill>
            <a:srgbClr val="000000"/>
          </a:solidFill>
          <a:round/>
          <a:headEnd/>
          <a:tailEnd/>
        </a:ln>
      </xdr:spPr>
    </xdr:sp>
    <xdr:clientData/>
  </xdr:twoCellAnchor>
  <xdr:twoCellAnchor editAs="oneCell">
    <xdr:from>
      <xdr:col>0</xdr:col>
      <xdr:colOff>0</xdr:colOff>
      <xdr:row>0</xdr:row>
      <xdr:rowOff>66675</xdr:rowOff>
    </xdr:from>
    <xdr:to>
      <xdr:col>0</xdr:col>
      <xdr:colOff>514350</xdr:colOff>
      <xdr:row>0</xdr:row>
      <xdr:rowOff>561975</xdr:rowOff>
    </xdr:to>
    <xdr:pic>
      <xdr:nvPicPr>
        <xdr:cNvPr id="4583" name="Picture 1">
          <a:extLst>
            <a:ext uri="{FF2B5EF4-FFF2-40B4-BE49-F238E27FC236}">
              <a16:creationId xmlns:a16="http://schemas.microsoft.com/office/drawing/2014/main" id="{22F5406B-18E4-4040-9D35-5D240A235A2E}"/>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0" y="66675"/>
          <a:ext cx="514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173355</xdr:colOff>
      <xdr:row>0</xdr:row>
      <xdr:rowOff>125730</xdr:rowOff>
    </xdr:from>
    <xdr:to>
      <xdr:col>1</xdr:col>
      <xdr:colOff>753773</xdr:colOff>
      <xdr:row>0</xdr:row>
      <xdr:rowOff>392430</xdr:rowOff>
    </xdr:to>
    <xdr:sp macro="" textlink="">
      <xdr:nvSpPr>
        <xdr:cNvPr id="4238" name="Button 142" hidden="1">
          <a:extLst>
            <a:ext uri="{FF2B5EF4-FFF2-40B4-BE49-F238E27FC236}">
              <a16:creationId xmlns:a16="http://schemas.microsoft.com/office/drawing/2014/main" id="{58CAFBB6-596F-4B81-8CDC-A84714F2D4FA}"/>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5</xdr:col>
      <xdr:colOff>933450</xdr:colOff>
      <xdr:row>18</xdr:row>
      <xdr:rowOff>238125</xdr:rowOff>
    </xdr:from>
    <xdr:to>
      <xdr:col>5</xdr:col>
      <xdr:colOff>933450</xdr:colOff>
      <xdr:row>18</xdr:row>
      <xdr:rowOff>238125</xdr:rowOff>
    </xdr:to>
    <xdr:sp macro="" textlink="">
      <xdr:nvSpPr>
        <xdr:cNvPr id="4590" name="Oval 1">
          <a:extLst>
            <a:ext uri="{FF2B5EF4-FFF2-40B4-BE49-F238E27FC236}">
              <a16:creationId xmlns:a16="http://schemas.microsoft.com/office/drawing/2014/main" id="{24E447DF-D757-4412-8A73-29FE8ED176A6}"/>
            </a:ext>
          </a:extLst>
        </xdr:cNvPr>
        <xdr:cNvSpPr>
          <a:spLocks noChangeArrowheads="1"/>
        </xdr:cNvSpPr>
      </xdr:nvSpPr>
      <xdr:spPr bwMode="auto">
        <a:xfrm>
          <a:off x="6410325" y="57912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19</xdr:row>
      <xdr:rowOff>0</xdr:rowOff>
    </xdr:from>
    <xdr:to>
      <xdr:col>6</xdr:col>
      <xdr:colOff>0</xdr:colOff>
      <xdr:row>19</xdr:row>
      <xdr:rowOff>0</xdr:rowOff>
    </xdr:to>
    <xdr:sp macro="" textlink="">
      <xdr:nvSpPr>
        <xdr:cNvPr id="4596" name="Oval 1487">
          <a:extLst>
            <a:ext uri="{FF2B5EF4-FFF2-40B4-BE49-F238E27FC236}">
              <a16:creationId xmlns:a16="http://schemas.microsoft.com/office/drawing/2014/main" id="{C8CC3168-D72F-47E1-B915-F73167597440}"/>
            </a:ext>
          </a:extLst>
        </xdr:cNvPr>
        <xdr:cNvSpPr>
          <a:spLocks noChangeArrowheads="1"/>
        </xdr:cNvSpPr>
      </xdr:nvSpPr>
      <xdr:spPr bwMode="auto">
        <a:xfrm>
          <a:off x="6572250" y="59817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19</xdr:row>
      <xdr:rowOff>0</xdr:rowOff>
    </xdr:from>
    <xdr:to>
      <xdr:col>6</xdr:col>
      <xdr:colOff>0</xdr:colOff>
      <xdr:row>19</xdr:row>
      <xdr:rowOff>0</xdr:rowOff>
    </xdr:to>
    <xdr:sp macro="" textlink="">
      <xdr:nvSpPr>
        <xdr:cNvPr id="4597" name="Oval 2">
          <a:extLst>
            <a:ext uri="{FF2B5EF4-FFF2-40B4-BE49-F238E27FC236}">
              <a16:creationId xmlns:a16="http://schemas.microsoft.com/office/drawing/2014/main" id="{8FE2F704-8C7A-49E8-BDDF-4FD79564563B}"/>
            </a:ext>
          </a:extLst>
        </xdr:cNvPr>
        <xdr:cNvSpPr>
          <a:spLocks noChangeArrowheads="1"/>
        </xdr:cNvSpPr>
      </xdr:nvSpPr>
      <xdr:spPr bwMode="auto">
        <a:xfrm>
          <a:off x="6572250" y="59817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18</xdr:row>
      <xdr:rowOff>238125</xdr:rowOff>
    </xdr:from>
    <xdr:to>
      <xdr:col>5</xdr:col>
      <xdr:colOff>933450</xdr:colOff>
      <xdr:row>18</xdr:row>
      <xdr:rowOff>238125</xdr:rowOff>
    </xdr:to>
    <xdr:sp macro="" textlink="">
      <xdr:nvSpPr>
        <xdr:cNvPr id="4598" name="Oval 1">
          <a:extLst>
            <a:ext uri="{FF2B5EF4-FFF2-40B4-BE49-F238E27FC236}">
              <a16:creationId xmlns:a16="http://schemas.microsoft.com/office/drawing/2014/main" id="{FD9E5767-0DF8-4726-81C6-B073AAFFEF82}"/>
            </a:ext>
          </a:extLst>
        </xdr:cNvPr>
        <xdr:cNvSpPr>
          <a:spLocks noChangeArrowheads="1"/>
        </xdr:cNvSpPr>
      </xdr:nvSpPr>
      <xdr:spPr bwMode="auto">
        <a:xfrm>
          <a:off x="6410325" y="57912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4</xdr:row>
      <xdr:rowOff>238125</xdr:rowOff>
    </xdr:from>
    <xdr:to>
      <xdr:col>5</xdr:col>
      <xdr:colOff>933450</xdr:colOff>
      <xdr:row>4</xdr:row>
      <xdr:rowOff>238125</xdr:rowOff>
    </xdr:to>
    <xdr:sp macro="" textlink="">
      <xdr:nvSpPr>
        <xdr:cNvPr id="2" name="Oval 1">
          <a:extLst>
            <a:ext uri="{FF2B5EF4-FFF2-40B4-BE49-F238E27FC236}">
              <a16:creationId xmlns:a16="http://schemas.microsoft.com/office/drawing/2014/main" id="{B16DDB17-99EA-4399-AD49-8C40E7494AAA}"/>
            </a:ext>
            <a:ext uri="{147F2762-F138-4A5C-976F-8EAC2B608ADB}">
              <a16:predDERef xmlns:a16="http://schemas.microsoft.com/office/drawing/2014/main" pred="{AD46FA3C-B509-4F00-B44C-D2E013B9B2C8}"/>
            </a:ext>
          </a:extLst>
        </xdr:cNvPr>
        <xdr:cNvSpPr>
          <a:spLocks noChangeArrowheads="1"/>
        </xdr:cNvSpPr>
      </xdr:nvSpPr>
      <xdr:spPr bwMode="auto">
        <a:xfrm>
          <a:off x="6362700" y="29432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4</xdr:row>
      <xdr:rowOff>238125</xdr:rowOff>
    </xdr:from>
    <xdr:to>
      <xdr:col>5</xdr:col>
      <xdr:colOff>933450</xdr:colOff>
      <xdr:row>4</xdr:row>
      <xdr:rowOff>238125</xdr:rowOff>
    </xdr:to>
    <xdr:sp macro="" textlink="">
      <xdr:nvSpPr>
        <xdr:cNvPr id="6" name="Oval 1">
          <a:extLst>
            <a:ext uri="{FF2B5EF4-FFF2-40B4-BE49-F238E27FC236}">
              <a16:creationId xmlns:a16="http://schemas.microsoft.com/office/drawing/2014/main" id="{AE0643D5-B908-4233-B5AA-2498EE05191E}"/>
            </a:ext>
            <a:ext uri="{147F2762-F138-4A5C-976F-8EAC2B608ADB}">
              <a16:predDERef xmlns:a16="http://schemas.microsoft.com/office/drawing/2014/main" pred="{D01B3021-EFE8-40D5-9483-75BEC4AEB5F4}"/>
            </a:ext>
          </a:extLst>
        </xdr:cNvPr>
        <xdr:cNvSpPr>
          <a:spLocks noChangeArrowheads="1"/>
        </xdr:cNvSpPr>
      </xdr:nvSpPr>
      <xdr:spPr bwMode="auto">
        <a:xfrm>
          <a:off x="6362700" y="29432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3" name="Oval 1">
          <a:extLst>
            <a:ext uri="{FF2B5EF4-FFF2-40B4-BE49-F238E27FC236}">
              <a16:creationId xmlns:a16="http://schemas.microsoft.com/office/drawing/2014/main" id="{81F0912C-C412-4FBA-845E-33871119D58E}"/>
            </a:ext>
            <a:ext uri="{147F2762-F138-4A5C-976F-8EAC2B608ADB}">
              <a16:predDERef xmlns:a16="http://schemas.microsoft.com/office/drawing/2014/main" pred="{AE0643D5-B908-4233-B5AA-2498EE05191E}"/>
            </a:ext>
          </a:extLst>
        </xdr:cNvPr>
        <xdr:cNvSpPr>
          <a:spLocks noChangeArrowheads="1"/>
        </xdr:cNvSpPr>
      </xdr:nvSpPr>
      <xdr:spPr bwMode="auto">
        <a:xfrm>
          <a:off x="63627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4" name="Oval 1">
          <a:extLst>
            <a:ext uri="{FF2B5EF4-FFF2-40B4-BE49-F238E27FC236}">
              <a16:creationId xmlns:a16="http://schemas.microsoft.com/office/drawing/2014/main" id="{4F5546D5-35C7-4FA7-A35B-9375FA54F797}"/>
            </a:ext>
            <a:ext uri="{147F2762-F138-4A5C-976F-8EAC2B608ADB}">
              <a16:predDERef xmlns:a16="http://schemas.microsoft.com/office/drawing/2014/main" pred="{AE0643D5-B908-4233-B5AA-2498EE05191E}"/>
            </a:ext>
          </a:extLst>
        </xdr:cNvPr>
        <xdr:cNvSpPr>
          <a:spLocks noChangeArrowheads="1"/>
        </xdr:cNvSpPr>
      </xdr:nvSpPr>
      <xdr:spPr bwMode="auto">
        <a:xfrm>
          <a:off x="63627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5" name="Oval 1">
          <a:extLst>
            <a:ext uri="{FF2B5EF4-FFF2-40B4-BE49-F238E27FC236}">
              <a16:creationId xmlns:a16="http://schemas.microsoft.com/office/drawing/2014/main" id="{60E3893A-E60E-4983-A5DA-A165ED13606E}"/>
            </a:ext>
            <a:ext uri="{147F2762-F138-4A5C-976F-8EAC2B608ADB}">
              <a16:predDERef xmlns:a16="http://schemas.microsoft.com/office/drawing/2014/main" pred="{4F5546D5-35C7-4FA7-A35B-9375FA54F797}"/>
            </a:ext>
          </a:extLst>
        </xdr:cNvPr>
        <xdr:cNvSpPr>
          <a:spLocks noChangeArrowheads="1"/>
        </xdr:cNvSpPr>
      </xdr:nvSpPr>
      <xdr:spPr bwMode="auto">
        <a:xfrm>
          <a:off x="63627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7" name="Oval 1">
          <a:extLst>
            <a:ext uri="{FF2B5EF4-FFF2-40B4-BE49-F238E27FC236}">
              <a16:creationId xmlns:a16="http://schemas.microsoft.com/office/drawing/2014/main" id="{70334E2A-6FE5-41C6-9BA4-7779508DF0C8}"/>
            </a:ext>
            <a:ext uri="{147F2762-F138-4A5C-976F-8EAC2B608ADB}">
              <a16:predDERef xmlns:a16="http://schemas.microsoft.com/office/drawing/2014/main" pred="{60E3893A-E60E-4983-A5DA-A165ED13606E}"/>
            </a:ext>
          </a:extLst>
        </xdr:cNvPr>
        <xdr:cNvSpPr>
          <a:spLocks noChangeArrowheads="1"/>
        </xdr:cNvSpPr>
      </xdr:nvSpPr>
      <xdr:spPr bwMode="auto">
        <a:xfrm>
          <a:off x="63627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8" name="Oval 1">
          <a:extLst>
            <a:ext uri="{FF2B5EF4-FFF2-40B4-BE49-F238E27FC236}">
              <a16:creationId xmlns:a16="http://schemas.microsoft.com/office/drawing/2014/main" id="{6F6EC385-2A86-4A69-A1CD-AE9ACDEDAED2}"/>
            </a:ext>
            <a:ext uri="{147F2762-F138-4A5C-976F-8EAC2B608ADB}">
              <a16:predDERef xmlns:a16="http://schemas.microsoft.com/office/drawing/2014/main" pred="{70334E2A-6FE5-41C6-9BA4-7779508DF0C8}"/>
            </a:ext>
          </a:extLst>
        </xdr:cNvPr>
        <xdr:cNvSpPr>
          <a:spLocks noChangeArrowheads="1"/>
        </xdr:cNvSpPr>
      </xdr:nvSpPr>
      <xdr:spPr bwMode="auto">
        <a:xfrm>
          <a:off x="63627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9" name="Oval 1">
          <a:extLst>
            <a:ext uri="{FF2B5EF4-FFF2-40B4-BE49-F238E27FC236}">
              <a16:creationId xmlns:a16="http://schemas.microsoft.com/office/drawing/2014/main" id="{A9B2A80C-3877-4A8A-A01B-B9A9D319BD43}"/>
            </a:ext>
            <a:ext uri="{147F2762-F138-4A5C-976F-8EAC2B608ADB}">
              <a16:predDERef xmlns:a16="http://schemas.microsoft.com/office/drawing/2014/main" pred="{6F6EC385-2A86-4A69-A1CD-AE9ACDEDAED2}"/>
            </a:ext>
          </a:extLst>
        </xdr:cNvPr>
        <xdr:cNvSpPr>
          <a:spLocks noChangeArrowheads="1"/>
        </xdr:cNvSpPr>
      </xdr:nvSpPr>
      <xdr:spPr bwMode="auto">
        <a:xfrm>
          <a:off x="63627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8</xdr:row>
      <xdr:rowOff>238125</xdr:rowOff>
    </xdr:from>
    <xdr:to>
      <xdr:col>5</xdr:col>
      <xdr:colOff>933450</xdr:colOff>
      <xdr:row>8</xdr:row>
      <xdr:rowOff>238125</xdr:rowOff>
    </xdr:to>
    <xdr:sp macro="" textlink="">
      <xdr:nvSpPr>
        <xdr:cNvPr id="10" name="Oval 1">
          <a:extLst>
            <a:ext uri="{FF2B5EF4-FFF2-40B4-BE49-F238E27FC236}">
              <a16:creationId xmlns:a16="http://schemas.microsoft.com/office/drawing/2014/main" id="{F2F021A4-0B54-4B40-B29D-B41AA77D6694}"/>
            </a:ext>
            <a:ext uri="{147F2762-F138-4A5C-976F-8EAC2B608ADB}">
              <a16:predDERef xmlns:a16="http://schemas.microsoft.com/office/drawing/2014/main" pred="{A9B2A80C-3877-4A8A-A01B-B9A9D319BD43}"/>
            </a:ext>
          </a:extLst>
        </xdr:cNvPr>
        <xdr:cNvSpPr>
          <a:spLocks noChangeArrowheads="1"/>
        </xdr:cNvSpPr>
      </xdr:nvSpPr>
      <xdr:spPr bwMode="auto">
        <a:xfrm>
          <a:off x="63627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8</xdr:row>
      <xdr:rowOff>238125</xdr:rowOff>
    </xdr:from>
    <xdr:to>
      <xdr:col>5</xdr:col>
      <xdr:colOff>933450</xdr:colOff>
      <xdr:row>8</xdr:row>
      <xdr:rowOff>238125</xdr:rowOff>
    </xdr:to>
    <xdr:sp macro="" textlink="">
      <xdr:nvSpPr>
        <xdr:cNvPr id="11" name="Oval 1">
          <a:extLst>
            <a:ext uri="{FF2B5EF4-FFF2-40B4-BE49-F238E27FC236}">
              <a16:creationId xmlns:a16="http://schemas.microsoft.com/office/drawing/2014/main" id="{A9115096-A11C-4990-9950-3899543843C8}"/>
            </a:ext>
            <a:ext uri="{147F2762-F138-4A5C-976F-8EAC2B608ADB}">
              <a16:predDERef xmlns:a16="http://schemas.microsoft.com/office/drawing/2014/main" pred="{F2F021A4-0B54-4B40-B29D-B41AA77D6694}"/>
            </a:ext>
          </a:extLst>
        </xdr:cNvPr>
        <xdr:cNvSpPr>
          <a:spLocks noChangeArrowheads="1"/>
        </xdr:cNvSpPr>
      </xdr:nvSpPr>
      <xdr:spPr bwMode="auto">
        <a:xfrm>
          <a:off x="63627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9</xdr:row>
      <xdr:rowOff>238125</xdr:rowOff>
    </xdr:from>
    <xdr:to>
      <xdr:col>5</xdr:col>
      <xdr:colOff>933450</xdr:colOff>
      <xdr:row>9</xdr:row>
      <xdr:rowOff>238125</xdr:rowOff>
    </xdr:to>
    <xdr:sp macro="" textlink="">
      <xdr:nvSpPr>
        <xdr:cNvPr id="12" name="Oval 1">
          <a:extLst>
            <a:ext uri="{FF2B5EF4-FFF2-40B4-BE49-F238E27FC236}">
              <a16:creationId xmlns:a16="http://schemas.microsoft.com/office/drawing/2014/main" id="{7E9AC9DF-5907-4065-AC20-948D89F2CCD1}"/>
            </a:ext>
            <a:ext uri="{147F2762-F138-4A5C-976F-8EAC2B608ADB}">
              <a16:predDERef xmlns:a16="http://schemas.microsoft.com/office/drawing/2014/main" pred="{A9115096-A11C-4990-9950-3899543843C8}"/>
            </a:ext>
          </a:extLst>
        </xdr:cNvPr>
        <xdr:cNvSpPr>
          <a:spLocks noChangeArrowheads="1"/>
        </xdr:cNvSpPr>
      </xdr:nvSpPr>
      <xdr:spPr bwMode="auto">
        <a:xfrm>
          <a:off x="63627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9</xdr:row>
      <xdr:rowOff>238125</xdr:rowOff>
    </xdr:from>
    <xdr:to>
      <xdr:col>5</xdr:col>
      <xdr:colOff>933450</xdr:colOff>
      <xdr:row>9</xdr:row>
      <xdr:rowOff>238125</xdr:rowOff>
    </xdr:to>
    <xdr:sp macro="" textlink="">
      <xdr:nvSpPr>
        <xdr:cNvPr id="13" name="Oval 1">
          <a:extLst>
            <a:ext uri="{FF2B5EF4-FFF2-40B4-BE49-F238E27FC236}">
              <a16:creationId xmlns:a16="http://schemas.microsoft.com/office/drawing/2014/main" id="{38A227CC-B088-4237-8B4A-046B4B912982}"/>
            </a:ext>
            <a:ext uri="{147F2762-F138-4A5C-976F-8EAC2B608ADB}">
              <a16:predDERef xmlns:a16="http://schemas.microsoft.com/office/drawing/2014/main" pred="{7E9AC9DF-5907-4065-AC20-948D89F2CCD1}"/>
            </a:ext>
          </a:extLst>
        </xdr:cNvPr>
        <xdr:cNvSpPr>
          <a:spLocks noChangeArrowheads="1"/>
        </xdr:cNvSpPr>
      </xdr:nvSpPr>
      <xdr:spPr bwMode="auto">
        <a:xfrm>
          <a:off x="63627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14" name="Oval 1">
          <a:extLst>
            <a:ext uri="{FF2B5EF4-FFF2-40B4-BE49-F238E27FC236}">
              <a16:creationId xmlns:a16="http://schemas.microsoft.com/office/drawing/2014/main" id="{A86DBEBB-D78F-4418-950B-7EB0D5D436A9}"/>
            </a:ext>
            <a:ext uri="{147F2762-F138-4A5C-976F-8EAC2B608ADB}">
              <a16:predDERef xmlns:a16="http://schemas.microsoft.com/office/drawing/2014/main" pred="{38A227CC-B088-4237-8B4A-046B4B912982}"/>
            </a:ext>
          </a:extLst>
        </xdr:cNvPr>
        <xdr:cNvSpPr>
          <a:spLocks noChangeArrowheads="1"/>
        </xdr:cNvSpPr>
      </xdr:nvSpPr>
      <xdr:spPr bwMode="auto">
        <a:xfrm>
          <a:off x="6438900" y="16287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6</xdr:row>
      <xdr:rowOff>238125</xdr:rowOff>
    </xdr:from>
    <xdr:to>
      <xdr:col>5</xdr:col>
      <xdr:colOff>933450</xdr:colOff>
      <xdr:row>6</xdr:row>
      <xdr:rowOff>238125</xdr:rowOff>
    </xdr:to>
    <xdr:sp macro="" textlink="">
      <xdr:nvSpPr>
        <xdr:cNvPr id="15" name="Oval 1">
          <a:extLst>
            <a:ext uri="{FF2B5EF4-FFF2-40B4-BE49-F238E27FC236}">
              <a16:creationId xmlns:a16="http://schemas.microsoft.com/office/drawing/2014/main" id="{29C527D1-591A-4EE9-A175-D4A12ED30091}"/>
            </a:ext>
            <a:ext uri="{147F2762-F138-4A5C-976F-8EAC2B608ADB}">
              <a16:predDERef xmlns:a16="http://schemas.microsoft.com/office/drawing/2014/main" pred="{A86DBEBB-D78F-4418-950B-7EB0D5D436A9}"/>
            </a:ext>
          </a:extLst>
        </xdr:cNvPr>
        <xdr:cNvSpPr>
          <a:spLocks noChangeArrowheads="1"/>
        </xdr:cNvSpPr>
      </xdr:nvSpPr>
      <xdr:spPr bwMode="auto">
        <a:xfrm>
          <a:off x="6438900" y="16287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6" name="Oval 1">
          <a:extLst>
            <a:ext uri="{FF2B5EF4-FFF2-40B4-BE49-F238E27FC236}">
              <a16:creationId xmlns:a16="http://schemas.microsoft.com/office/drawing/2014/main" id="{6A767921-FD52-4874-BC9B-C23FA47AA5CC}"/>
            </a:ext>
            <a:ext uri="{147F2762-F138-4A5C-976F-8EAC2B608ADB}">
              <a16:predDERef xmlns:a16="http://schemas.microsoft.com/office/drawing/2014/main" pred="{29C527D1-591A-4EE9-A175-D4A12ED30091}"/>
            </a:ext>
          </a:extLst>
        </xdr:cNvPr>
        <xdr:cNvSpPr>
          <a:spLocks noChangeArrowheads="1"/>
        </xdr:cNvSpPr>
      </xdr:nvSpPr>
      <xdr:spPr bwMode="auto">
        <a:xfrm>
          <a:off x="6438900" y="16287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7" name="Oval 1">
          <a:extLst>
            <a:ext uri="{FF2B5EF4-FFF2-40B4-BE49-F238E27FC236}">
              <a16:creationId xmlns:a16="http://schemas.microsoft.com/office/drawing/2014/main" id="{984421CA-7636-4089-B61A-47317F3B9473}"/>
            </a:ext>
            <a:ext uri="{147F2762-F138-4A5C-976F-8EAC2B608ADB}">
              <a16:predDERef xmlns:a16="http://schemas.microsoft.com/office/drawing/2014/main" pred="{6A767921-FD52-4874-BC9B-C23FA47AA5CC}"/>
            </a:ext>
          </a:extLst>
        </xdr:cNvPr>
        <xdr:cNvSpPr>
          <a:spLocks noChangeArrowheads="1"/>
        </xdr:cNvSpPr>
      </xdr:nvSpPr>
      <xdr:spPr bwMode="auto">
        <a:xfrm>
          <a:off x="6438900" y="16287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8</xdr:row>
      <xdr:rowOff>238125</xdr:rowOff>
    </xdr:from>
    <xdr:to>
      <xdr:col>5</xdr:col>
      <xdr:colOff>933450</xdr:colOff>
      <xdr:row>8</xdr:row>
      <xdr:rowOff>238125</xdr:rowOff>
    </xdr:to>
    <xdr:sp macro="" textlink="">
      <xdr:nvSpPr>
        <xdr:cNvPr id="18" name="Oval 1">
          <a:extLst>
            <a:ext uri="{FF2B5EF4-FFF2-40B4-BE49-F238E27FC236}">
              <a16:creationId xmlns:a16="http://schemas.microsoft.com/office/drawing/2014/main" id="{69C4189E-1AC6-4319-B629-F06F583F29B6}"/>
            </a:ext>
            <a:ext uri="{147F2762-F138-4A5C-976F-8EAC2B608ADB}">
              <a16:predDERef xmlns:a16="http://schemas.microsoft.com/office/drawing/2014/main" pred="{984421CA-7636-4089-B61A-47317F3B9473}"/>
            </a:ext>
          </a:extLst>
        </xdr:cNvPr>
        <xdr:cNvSpPr>
          <a:spLocks noChangeArrowheads="1"/>
        </xdr:cNvSpPr>
      </xdr:nvSpPr>
      <xdr:spPr bwMode="auto">
        <a:xfrm>
          <a:off x="6438900" y="16287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8</xdr:row>
      <xdr:rowOff>238125</xdr:rowOff>
    </xdr:from>
    <xdr:to>
      <xdr:col>5</xdr:col>
      <xdr:colOff>933450</xdr:colOff>
      <xdr:row>8</xdr:row>
      <xdr:rowOff>238125</xdr:rowOff>
    </xdr:to>
    <xdr:sp macro="" textlink="">
      <xdr:nvSpPr>
        <xdr:cNvPr id="19" name="Oval 1">
          <a:extLst>
            <a:ext uri="{FF2B5EF4-FFF2-40B4-BE49-F238E27FC236}">
              <a16:creationId xmlns:a16="http://schemas.microsoft.com/office/drawing/2014/main" id="{8402080E-8262-4530-A4AA-23C997BB6BBF}"/>
            </a:ext>
            <a:ext uri="{147F2762-F138-4A5C-976F-8EAC2B608ADB}">
              <a16:predDERef xmlns:a16="http://schemas.microsoft.com/office/drawing/2014/main" pred="{69C4189E-1AC6-4319-B629-F06F583F29B6}"/>
            </a:ext>
          </a:extLst>
        </xdr:cNvPr>
        <xdr:cNvSpPr>
          <a:spLocks noChangeArrowheads="1"/>
        </xdr:cNvSpPr>
      </xdr:nvSpPr>
      <xdr:spPr bwMode="auto">
        <a:xfrm>
          <a:off x="6438900" y="16287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9</xdr:row>
      <xdr:rowOff>238125</xdr:rowOff>
    </xdr:from>
    <xdr:to>
      <xdr:col>5</xdr:col>
      <xdr:colOff>933450</xdr:colOff>
      <xdr:row>9</xdr:row>
      <xdr:rowOff>238125</xdr:rowOff>
    </xdr:to>
    <xdr:sp macro="" textlink="">
      <xdr:nvSpPr>
        <xdr:cNvPr id="20" name="Oval 1">
          <a:extLst>
            <a:ext uri="{FF2B5EF4-FFF2-40B4-BE49-F238E27FC236}">
              <a16:creationId xmlns:a16="http://schemas.microsoft.com/office/drawing/2014/main" id="{572DE509-7002-4303-937C-E2B36924FAF4}"/>
            </a:ext>
            <a:ext uri="{147F2762-F138-4A5C-976F-8EAC2B608ADB}">
              <a16:predDERef xmlns:a16="http://schemas.microsoft.com/office/drawing/2014/main" pred="{8402080E-8262-4530-A4AA-23C997BB6BBF}"/>
            </a:ext>
          </a:extLst>
        </xdr:cNvPr>
        <xdr:cNvSpPr>
          <a:spLocks noChangeArrowheads="1"/>
        </xdr:cNvSpPr>
      </xdr:nvSpPr>
      <xdr:spPr bwMode="auto">
        <a:xfrm>
          <a:off x="6438900" y="16287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9</xdr:row>
      <xdr:rowOff>238125</xdr:rowOff>
    </xdr:from>
    <xdr:to>
      <xdr:col>5</xdr:col>
      <xdr:colOff>933450</xdr:colOff>
      <xdr:row>9</xdr:row>
      <xdr:rowOff>238125</xdr:rowOff>
    </xdr:to>
    <xdr:sp macro="" textlink="">
      <xdr:nvSpPr>
        <xdr:cNvPr id="21" name="Oval 1">
          <a:extLst>
            <a:ext uri="{FF2B5EF4-FFF2-40B4-BE49-F238E27FC236}">
              <a16:creationId xmlns:a16="http://schemas.microsoft.com/office/drawing/2014/main" id="{5637053B-C0D6-45FC-851C-651209C95888}"/>
            </a:ext>
            <a:ext uri="{147F2762-F138-4A5C-976F-8EAC2B608ADB}">
              <a16:predDERef xmlns:a16="http://schemas.microsoft.com/office/drawing/2014/main" pred="{572DE509-7002-4303-937C-E2B36924FAF4}"/>
            </a:ext>
          </a:extLst>
        </xdr:cNvPr>
        <xdr:cNvSpPr>
          <a:spLocks noChangeArrowheads="1"/>
        </xdr:cNvSpPr>
      </xdr:nvSpPr>
      <xdr:spPr bwMode="auto">
        <a:xfrm>
          <a:off x="6438900" y="16287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42" name="Oval 1">
          <a:extLst>
            <a:ext uri="{FF2B5EF4-FFF2-40B4-BE49-F238E27FC236}">
              <a16:creationId xmlns:a16="http://schemas.microsoft.com/office/drawing/2014/main" id="{ECEC69B7-1A02-45D5-BB42-82DD3884D79C}"/>
            </a:ext>
            <a:ext uri="{147F2762-F138-4A5C-976F-8EAC2B608ADB}">
              <a16:predDERef xmlns:a16="http://schemas.microsoft.com/office/drawing/2014/main" pred="{5637053B-C0D6-45FC-851C-651209C95888}"/>
            </a:ext>
          </a:extLst>
        </xdr:cNvPr>
        <xdr:cNvSpPr>
          <a:spLocks noChangeArrowheads="1"/>
        </xdr:cNvSpPr>
      </xdr:nvSpPr>
      <xdr:spPr bwMode="auto">
        <a:xfrm>
          <a:off x="64389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5</xdr:row>
      <xdr:rowOff>238125</xdr:rowOff>
    </xdr:from>
    <xdr:to>
      <xdr:col>5</xdr:col>
      <xdr:colOff>933450</xdr:colOff>
      <xdr:row>5</xdr:row>
      <xdr:rowOff>238125</xdr:rowOff>
    </xdr:to>
    <xdr:sp macro="" textlink="">
      <xdr:nvSpPr>
        <xdr:cNvPr id="43" name="Oval 1">
          <a:extLst>
            <a:ext uri="{FF2B5EF4-FFF2-40B4-BE49-F238E27FC236}">
              <a16:creationId xmlns:a16="http://schemas.microsoft.com/office/drawing/2014/main" id="{B85FE32F-7BE8-4370-9209-3BE0E0B82244}"/>
            </a:ext>
            <a:ext uri="{147F2762-F138-4A5C-976F-8EAC2B608ADB}">
              <a16:predDERef xmlns:a16="http://schemas.microsoft.com/office/drawing/2014/main" pred="{ECEC69B7-1A02-45D5-BB42-82DD3884D79C}"/>
            </a:ext>
          </a:extLst>
        </xdr:cNvPr>
        <xdr:cNvSpPr>
          <a:spLocks noChangeArrowheads="1"/>
        </xdr:cNvSpPr>
      </xdr:nvSpPr>
      <xdr:spPr bwMode="auto">
        <a:xfrm>
          <a:off x="6438900" y="12001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4</xdr:row>
      <xdr:rowOff>238125</xdr:rowOff>
    </xdr:from>
    <xdr:to>
      <xdr:col>5</xdr:col>
      <xdr:colOff>933450</xdr:colOff>
      <xdr:row>4</xdr:row>
      <xdr:rowOff>238125</xdr:rowOff>
    </xdr:to>
    <xdr:sp macro="" textlink="">
      <xdr:nvSpPr>
        <xdr:cNvPr id="26" name="Oval 1">
          <a:extLst>
            <a:ext uri="{FF2B5EF4-FFF2-40B4-BE49-F238E27FC236}">
              <a16:creationId xmlns:a16="http://schemas.microsoft.com/office/drawing/2014/main" id="{0806FB6A-D874-4015-BBCA-2E2F377C095A}"/>
            </a:ext>
            <a:ext uri="{147F2762-F138-4A5C-976F-8EAC2B608ADB}">
              <a16:predDERef xmlns:a16="http://schemas.microsoft.com/office/drawing/2014/main" pred="{B85FE32F-7BE8-4370-9209-3BE0E0B82244}"/>
            </a:ext>
          </a:extLst>
        </xdr:cNvPr>
        <xdr:cNvSpPr>
          <a:spLocks noChangeArrowheads="1"/>
        </xdr:cNvSpPr>
      </xdr:nvSpPr>
      <xdr:spPr bwMode="auto">
        <a:xfrm>
          <a:off x="6429375" y="33432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4</xdr:row>
      <xdr:rowOff>238125</xdr:rowOff>
    </xdr:from>
    <xdr:to>
      <xdr:col>5</xdr:col>
      <xdr:colOff>933450</xdr:colOff>
      <xdr:row>4</xdr:row>
      <xdr:rowOff>238125</xdr:rowOff>
    </xdr:to>
    <xdr:sp macro="" textlink="">
      <xdr:nvSpPr>
        <xdr:cNvPr id="27" name="Oval 1">
          <a:extLst>
            <a:ext uri="{FF2B5EF4-FFF2-40B4-BE49-F238E27FC236}">
              <a16:creationId xmlns:a16="http://schemas.microsoft.com/office/drawing/2014/main" id="{96F9F0DB-C153-4FE0-844E-9BAB4810CA29}"/>
            </a:ext>
            <a:ext uri="{147F2762-F138-4A5C-976F-8EAC2B608ADB}">
              <a16:predDERef xmlns:a16="http://schemas.microsoft.com/office/drawing/2014/main" pred="{0806FB6A-D874-4015-BBCA-2E2F377C095A}"/>
            </a:ext>
          </a:extLst>
        </xdr:cNvPr>
        <xdr:cNvSpPr>
          <a:spLocks noChangeArrowheads="1"/>
        </xdr:cNvSpPr>
      </xdr:nvSpPr>
      <xdr:spPr bwMode="auto">
        <a:xfrm>
          <a:off x="6429375" y="33432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4</xdr:row>
      <xdr:rowOff>238125</xdr:rowOff>
    </xdr:from>
    <xdr:to>
      <xdr:col>5</xdr:col>
      <xdr:colOff>933450</xdr:colOff>
      <xdr:row>4</xdr:row>
      <xdr:rowOff>238125</xdr:rowOff>
    </xdr:to>
    <xdr:sp macro="" textlink="">
      <xdr:nvSpPr>
        <xdr:cNvPr id="28" name="Oval 1">
          <a:extLst>
            <a:ext uri="{FF2B5EF4-FFF2-40B4-BE49-F238E27FC236}">
              <a16:creationId xmlns:a16="http://schemas.microsoft.com/office/drawing/2014/main" id="{13A2EC15-B498-4DF6-AD3B-14B67AC190DE}"/>
            </a:ext>
            <a:ext uri="{147F2762-F138-4A5C-976F-8EAC2B608ADB}">
              <a16:predDERef xmlns:a16="http://schemas.microsoft.com/office/drawing/2014/main" pred="{96F9F0DB-C153-4FE0-844E-9BAB4810CA29}"/>
            </a:ext>
          </a:extLst>
        </xdr:cNvPr>
        <xdr:cNvSpPr>
          <a:spLocks noChangeArrowheads="1"/>
        </xdr:cNvSpPr>
      </xdr:nvSpPr>
      <xdr:spPr bwMode="auto">
        <a:xfrm>
          <a:off x="6429375" y="33432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4</xdr:row>
      <xdr:rowOff>238125</xdr:rowOff>
    </xdr:from>
    <xdr:to>
      <xdr:col>5</xdr:col>
      <xdr:colOff>933450</xdr:colOff>
      <xdr:row>4</xdr:row>
      <xdr:rowOff>238125</xdr:rowOff>
    </xdr:to>
    <xdr:sp macro="" textlink="">
      <xdr:nvSpPr>
        <xdr:cNvPr id="29" name="Oval 1">
          <a:extLst>
            <a:ext uri="{FF2B5EF4-FFF2-40B4-BE49-F238E27FC236}">
              <a16:creationId xmlns:a16="http://schemas.microsoft.com/office/drawing/2014/main" id="{B10848DF-C694-4C7F-A696-93A74843A7F9}"/>
            </a:ext>
            <a:ext uri="{147F2762-F138-4A5C-976F-8EAC2B608ADB}">
              <a16:predDERef xmlns:a16="http://schemas.microsoft.com/office/drawing/2014/main" pred="{13A2EC15-B498-4DF6-AD3B-14B67AC190DE}"/>
            </a:ext>
          </a:extLst>
        </xdr:cNvPr>
        <xdr:cNvSpPr>
          <a:spLocks noChangeArrowheads="1"/>
        </xdr:cNvSpPr>
      </xdr:nvSpPr>
      <xdr:spPr bwMode="auto">
        <a:xfrm>
          <a:off x="6429375" y="3343275"/>
          <a:ext cx="0" cy="0"/>
        </a:xfrm>
        <a:prstGeom prst="ellipse">
          <a:avLst/>
        </a:prstGeom>
        <a:solidFill>
          <a:srgbClr val="FF0000"/>
        </a:solid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8</xdr:row>
      <xdr:rowOff>0</xdr:rowOff>
    </xdr:from>
    <xdr:to>
      <xdr:col>6</xdr:col>
      <xdr:colOff>0</xdr:colOff>
      <xdr:row>8</xdr:row>
      <xdr:rowOff>0</xdr:rowOff>
    </xdr:to>
    <xdr:sp macro="" textlink="">
      <xdr:nvSpPr>
        <xdr:cNvPr id="3" name="Oval 1487">
          <a:extLst>
            <a:ext uri="{FF2B5EF4-FFF2-40B4-BE49-F238E27FC236}">
              <a16:creationId xmlns:a16="http://schemas.microsoft.com/office/drawing/2014/main" id="{14079349-3BDD-4886-8BDD-41A345A48DB8}"/>
            </a:ext>
          </a:extLst>
        </xdr:cNvPr>
        <xdr:cNvSpPr>
          <a:spLocks noChangeArrowheads="1"/>
        </xdr:cNvSpPr>
      </xdr:nvSpPr>
      <xdr:spPr bwMode="auto">
        <a:xfrm>
          <a:off x="6515100" y="61341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8</xdr:row>
      <xdr:rowOff>0</xdr:rowOff>
    </xdr:from>
    <xdr:to>
      <xdr:col>6</xdr:col>
      <xdr:colOff>0</xdr:colOff>
      <xdr:row>8</xdr:row>
      <xdr:rowOff>0</xdr:rowOff>
    </xdr:to>
    <xdr:sp macro="" textlink="">
      <xdr:nvSpPr>
        <xdr:cNvPr id="4" name="Oval 2">
          <a:extLst>
            <a:ext uri="{FF2B5EF4-FFF2-40B4-BE49-F238E27FC236}">
              <a16:creationId xmlns:a16="http://schemas.microsoft.com/office/drawing/2014/main" id="{4978F684-1695-42DC-920B-ACF337334901}"/>
            </a:ext>
          </a:extLst>
        </xdr:cNvPr>
        <xdr:cNvSpPr>
          <a:spLocks noChangeArrowheads="1"/>
        </xdr:cNvSpPr>
      </xdr:nvSpPr>
      <xdr:spPr bwMode="auto">
        <a:xfrm>
          <a:off x="6515100" y="6134100"/>
          <a:ext cx="0" cy="0"/>
        </a:xfrm>
        <a:prstGeom prst="ellipse">
          <a:avLst/>
        </a:prstGeom>
        <a:solidFill>
          <a:srgbClr val="FF0000"/>
        </a:solidFill>
        <a:ln w="9525">
          <a:solidFill>
            <a:srgbClr val="000000"/>
          </a:solidFill>
          <a:round/>
          <a:headEnd/>
          <a:tailEnd/>
        </a:ln>
      </xdr:spPr>
    </xdr:sp>
    <xdr:clientData/>
  </xdr:twoCellAnchor>
  <xdr:twoCellAnchor editAs="oneCell">
    <xdr:from>
      <xdr:col>0</xdr:col>
      <xdr:colOff>28575</xdr:colOff>
      <xdr:row>0</xdr:row>
      <xdr:rowOff>95250</xdr:rowOff>
    </xdr:from>
    <xdr:to>
      <xdr:col>0</xdr:col>
      <xdr:colOff>542925</xdr:colOff>
      <xdr:row>0</xdr:row>
      <xdr:rowOff>590550</xdr:rowOff>
    </xdr:to>
    <xdr:pic>
      <xdr:nvPicPr>
        <xdr:cNvPr id="5" name="Picture 1">
          <a:extLst>
            <a:ext uri="{FF2B5EF4-FFF2-40B4-BE49-F238E27FC236}">
              <a16:creationId xmlns:a16="http://schemas.microsoft.com/office/drawing/2014/main" id="{2E4E82FE-662A-4D60-9329-BCA0C65771DC}"/>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28575" y="95250"/>
          <a:ext cx="514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173355</xdr:colOff>
      <xdr:row>0</xdr:row>
      <xdr:rowOff>125730</xdr:rowOff>
    </xdr:from>
    <xdr:to>
      <xdr:col>1</xdr:col>
      <xdr:colOff>753773</xdr:colOff>
      <xdr:row>0</xdr:row>
      <xdr:rowOff>392430</xdr:rowOff>
    </xdr:to>
    <xdr:sp macro="" textlink="">
      <xdr:nvSpPr>
        <xdr:cNvPr id="9" name="Button 142" hidden="1">
          <a:extLst>
            <a:ext uri="{FF2B5EF4-FFF2-40B4-BE49-F238E27FC236}">
              <a16:creationId xmlns:a16="http://schemas.microsoft.com/office/drawing/2014/main" id="{471663AE-6791-4CA4-AFE3-88AEC92EA814}"/>
            </a:ext>
          </a:extLst>
        </xdr:cNvPr>
        <xdr:cNvSpPr/>
      </xdr:nvSpPr>
      <xdr:spPr bwMode="auto">
        <a:xfrm>
          <a:off x="1259205" y="125730"/>
          <a:ext cx="580418" cy="26670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1</xdr:col>
      <xdr:colOff>81915</xdr:colOff>
      <xdr:row>11</xdr:row>
      <xdr:rowOff>129540</xdr:rowOff>
    </xdr:from>
    <xdr:to>
      <xdr:col>1</xdr:col>
      <xdr:colOff>743634</xdr:colOff>
      <xdr:row>11</xdr:row>
      <xdr:rowOff>247519</xdr:rowOff>
    </xdr:to>
    <xdr:sp macro="" textlink="">
      <xdr:nvSpPr>
        <xdr:cNvPr id="10" name="Button 21" hidden="1">
          <a:extLst>
            <a:ext uri="{FF2B5EF4-FFF2-40B4-BE49-F238E27FC236}">
              <a16:creationId xmlns:a16="http://schemas.microsoft.com/office/drawing/2014/main" id="{15A5818D-9E81-4FCF-B7EF-BCE4C5C271EB}"/>
            </a:ext>
          </a:extLst>
        </xdr:cNvPr>
        <xdr:cNvSpPr/>
      </xdr:nvSpPr>
      <xdr:spPr bwMode="auto">
        <a:xfrm>
          <a:off x="1167765" y="7311390"/>
          <a:ext cx="661719" cy="108454"/>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5</xdr:col>
      <xdr:colOff>933450</xdr:colOff>
      <xdr:row>7</xdr:row>
      <xdr:rowOff>238125</xdr:rowOff>
    </xdr:from>
    <xdr:to>
      <xdr:col>5</xdr:col>
      <xdr:colOff>933450</xdr:colOff>
      <xdr:row>7</xdr:row>
      <xdr:rowOff>238125</xdr:rowOff>
    </xdr:to>
    <xdr:sp macro="" textlink="">
      <xdr:nvSpPr>
        <xdr:cNvPr id="12" name="Oval 1">
          <a:extLst>
            <a:ext uri="{FF2B5EF4-FFF2-40B4-BE49-F238E27FC236}">
              <a16:creationId xmlns:a16="http://schemas.microsoft.com/office/drawing/2014/main" id="{C5B93C40-EB97-4D6F-A0C9-CC6CD557F7EB}"/>
            </a:ext>
          </a:extLst>
        </xdr:cNvPr>
        <xdr:cNvSpPr>
          <a:spLocks noChangeArrowheads="1"/>
        </xdr:cNvSpPr>
      </xdr:nvSpPr>
      <xdr:spPr bwMode="auto">
        <a:xfrm>
          <a:off x="6362700" y="59436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13" name="Oval 1">
          <a:extLst>
            <a:ext uri="{FF2B5EF4-FFF2-40B4-BE49-F238E27FC236}">
              <a16:creationId xmlns:a16="http://schemas.microsoft.com/office/drawing/2014/main" id="{2F66FDBA-E198-4AFC-8C91-1FB5EF903DE2}"/>
            </a:ext>
          </a:extLst>
        </xdr:cNvPr>
        <xdr:cNvSpPr>
          <a:spLocks noChangeArrowheads="1"/>
        </xdr:cNvSpPr>
      </xdr:nvSpPr>
      <xdr:spPr bwMode="auto">
        <a:xfrm>
          <a:off x="6448425" y="5838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14" name="Oval 1">
          <a:extLst>
            <a:ext uri="{FF2B5EF4-FFF2-40B4-BE49-F238E27FC236}">
              <a16:creationId xmlns:a16="http://schemas.microsoft.com/office/drawing/2014/main" id="{8955DDC8-D909-411C-BB04-B1029DF1E1D3}"/>
            </a:ext>
          </a:extLst>
        </xdr:cNvPr>
        <xdr:cNvSpPr>
          <a:spLocks noChangeArrowheads="1"/>
        </xdr:cNvSpPr>
      </xdr:nvSpPr>
      <xdr:spPr bwMode="auto">
        <a:xfrm>
          <a:off x="6448425" y="583882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18</xdr:row>
      <xdr:rowOff>238125</xdr:rowOff>
    </xdr:from>
    <xdr:to>
      <xdr:col>5</xdr:col>
      <xdr:colOff>933450</xdr:colOff>
      <xdr:row>18</xdr:row>
      <xdr:rowOff>238125</xdr:rowOff>
    </xdr:to>
    <xdr:sp macro="" textlink="">
      <xdr:nvSpPr>
        <xdr:cNvPr id="15" name="Oval 1">
          <a:extLst>
            <a:ext uri="{FF2B5EF4-FFF2-40B4-BE49-F238E27FC236}">
              <a16:creationId xmlns:a16="http://schemas.microsoft.com/office/drawing/2014/main" id="{404075DD-58A6-464D-9B46-5BFE26CAE7C1}"/>
            </a:ext>
          </a:extLst>
        </xdr:cNvPr>
        <xdr:cNvSpPr>
          <a:spLocks noChangeArrowheads="1"/>
        </xdr:cNvSpPr>
      </xdr:nvSpPr>
      <xdr:spPr bwMode="auto">
        <a:xfrm>
          <a:off x="6362700" y="92297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18</xdr:row>
      <xdr:rowOff>133350</xdr:rowOff>
    </xdr:from>
    <xdr:to>
      <xdr:col>5</xdr:col>
      <xdr:colOff>990600</xdr:colOff>
      <xdr:row>18</xdr:row>
      <xdr:rowOff>133350</xdr:rowOff>
    </xdr:to>
    <xdr:sp macro="" textlink="">
      <xdr:nvSpPr>
        <xdr:cNvPr id="16" name="Oval 1">
          <a:extLst>
            <a:ext uri="{FF2B5EF4-FFF2-40B4-BE49-F238E27FC236}">
              <a16:creationId xmlns:a16="http://schemas.microsoft.com/office/drawing/2014/main" id="{644BF46E-300C-4EE3-A2D2-9BCB358409C9}"/>
            </a:ext>
          </a:extLst>
        </xdr:cNvPr>
        <xdr:cNvSpPr>
          <a:spLocks noChangeArrowheads="1"/>
        </xdr:cNvSpPr>
      </xdr:nvSpPr>
      <xdr:spPr bwMode="auto">
        <a:xfrm>
          <a:off x="6448425" y="9124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18</xdr:row>
      <xdr:rowOff>133350</xdr:rowOff>
    </xdr:from>
    <xdr:to>
      <xdr:col>5</xdr:col>
      <xdr:colOff>990600</xdr:colOff>
      <xdr:row>18</xdr:row>
      <xdr:rowOff>133350</xdr:rowOff>
    </xdr:to>
    <xdr:sp macro="" textlink="">
      <xdr:nvSpPr>
        <xdr:cNvPr id="17" name="Oval 1">
          <a:extLst>
            <a:ext uri="{FF2B5EF4-FFF2-40B4-BE49-F238E27FC236}">
              <a16:creationId xmlns:a16="http://schemas.microsoft.com/office/drawing/2014/main" id="{9123A120-D36D-43E1-AF61-10071EDA3F9F}"/>
            </a:ext>
          </a:extLst>
        </xdr:cNvPr>
        <xdr:cNvSpPr>
          <a:spLocks noChangeArrowheads="1"/>
        </xdr:cNvSpPr>
      </xdr:nvSpPr>
      <xdr:spPr bwMode="auto">
        <a:xfrm>
          <a:off x="6448425" y="912495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8</xdr:row>
      <xdr:rowOff>0</xdr:rowOff>
    </xdr:from>
    <xdr:to>
      <xdr:col>6</xdr:col>
      <xdr:colOff>0</xdr:colOff>
      <xdr:row>8</xdr:row>
      <xdr:rowOff>0</xdr:rowOff>
    </xdr:to>
    <xdr:sp macro="" textlink="">
      <xdr:nvSpPr>
        <xdr:cNvPr id="18" name="Oval 1487">
          <a:extLst>
            <a:ext uri="{FF2B5EF4-FFF2-40B4-BE49-F238E27FC236}">
              <a16:creationId xmlns:a16="http://schemas.microsoft.com/office/drawing/2014/main" id="{0ECA25AD-7B5E-4522-B058-7395814E67D5}"/>
            </a:ext>
          </a:extLst>
        </xdr:cNvPr>
        <xdr:cNvSpPr>
          <a:spLocks noChangeArrowheads="1"/>
        </xdr:cNvSpPr>
      </xdr:nvSpPr>
      <xdr:spPr bwMode="auto">
        <a:xfrm>
          <a:off x="6515100" y="61341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8</xdr:row>
      <xdr:rowOff>0</xdr:rowOff>
    </xdr:from>
    <xdr:to>
      <xdr:col>6</xdr:col>
      <xdr:colOff>0</xdr:colOff>
      <xdr:row>8</xdr:row>
      <xdr:rowOff>0</xdr:rowOff>
    </xdr:to>
    <xdr:sp macro="" textlink="">
      <xdr:nvSpPr>
        <xdr:cNvPr id="19" name="Oval 2">
          <a:extLst>
            <a:ext uri="{FF2B5EF4-FFF2-40B4-BE49-F238E27FC236}">
              <a16:creationId xmlns:a16="http://schemas.microsoft.com/office/drawing/2014/main" id="{A2F512C4-1161-4B51-8592-C64E7A452BDC}"/>
            </a:ext>
          </a:extLst>
        </xdr:cNvPr>
        <xdr:cNvSpPr>
          <a:spLocks noChangeArrowheads="1"/>
        </xdr:cNvSpPr>
      </xdr:nvSpPr>
      <xdr:spPr bwMode="auto">
        <a:xfrm>
          <a:off x="6515100" y="61341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20" name="Oval 1">
          <a:extLst>
            <a:ext uri="{FF2B5EF4-FFF2-40B4-BE49-F238E27FC236}">
              <a16:creationId xmlns:a16="http://schemas.microsoft.com/office/drawing/2014/main" id="{5CC59D7F-8C0D-43C3-94C7-839B0404B2F5}"/>
            </a:ext>
          </a:extLst>
        </xdr:cNvPr>
        <xdr:cNvSpPr>
          <a:spLocks noChangeArrowheads="1"/>
        </xdr:cNvSpPr>
      </xdr:nvSpPr>
      <xdr:spPr bwMode="auto">
        <a:xfrm>
          <a:off x="6362700" y="59436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21" name="Oval 1">
          <a:extLst>
            <a:ext uri="{FF2B5EF4-FFF2-40B4-BE49-F238E27FC236}">
              <a16:creationId xmlns:a16="http://schemas.microsoft.com/office/drawing/2014/main" id="{E6E1D94E-B87A-45EA-BAA2-80DE69B3E158}"/>
            </a:ext>
          </a:extLst>
        </xdr:cNvPr>
        <xdr:cNvSpPr>
          <a:spLocks noChangeArrowheads="1"/>
        </xdr:cNvSpPr>
      </xdr:nvSpPr>
      <xdr:spPr bwMode="auto">
        <a:xfrm>
          <a:off x="6448425" y="58388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22" name="Oval 1">
          <a:extLst>
            <a:ext uri="{FF2B5EF4-FFF2-40B4-BE49-F238E27FC236}">
              <a16:creationId xmlns:a16="http://schemas.microsoft.com/office/drawing/2014/main" id="{83369310-ABC9-4F8E-A007-1058E626454F}"/>
            </a:ext>
          </a:extLst>
        </xdr:cNvPr>
        <xdr:cNvSpPr>
          <a:spLocks noChangeArrowheads="1"/>
        </xdr:cNvSpPr>
      </xdr:nvSpPr>
      <xdr:spPr bwMode="auto">
        <a:xfrm>
          <a:off x="6448425" y="5838825"/>
          <a:ext cx="0" cy="0"/>
        </a:xfrm>
        <a:prstGeom prst="ellipse">
          <a:avLst/>
        </a:prstGeom>
        <a:solidFill>
          <a:srgbClr val="FF0000"/>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8</xdr:row>
      <xdr:rowOff>0</xdr:rowOff>
    </xdr:from>
    <xdr:to>
      <xdr:col>6</xdr:col>
      <xdr:colOff>0</xdr:colOff>
      <xdr:row>8</xdr:row>
      <xdr:rowOff>0</xdr:rowOff>
    </xdr:to>
    <xdr:sp macro="" textlink="">
      <xdr:nvSpPr>
        <xdr:cNvPr id="2" name="Oval 1487">
          <a:extLst>
            <a:ext uri="{FF2B5EF4-FFF2-40B4-BE49-F238E27FC236}">
              <a16:creationId xmlns:a16="http://schemas.microsoft.com/office/drawing/2014/main" id="{D999DF03-C3B8-4FE7-B710-8E351D5BDDB4}"/>
            </a:ext>
          </a:extLst>
        </xdr:cNvPr>
        <xdr:cNvSpPr>
          <a:spLocks noChangeArrowheads="1"/>
        </xdr:cNvSpPr>
      </xdr:nvSpPr>
      <xdr:spPr bwMode="auto">
        <a:xfrm>
          <a:off x="6515100" y="26955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8</xdr:row>
      <xdr:rowOff>0</xdr:rowOff>
    </xdr:from>
    <xdr:to>
      <xdr:col>6</xdr:col>
      <xdr:colOff>0</xdr:colOff>
      <xdr:row>8</xdr:row>
      <xdr:rowOff>0</xdr:rowOff>
    </xdr:to>
    <xdr:sp macro="" textlink="">
      <xdr:nvSpPr>
        <xdr:cNvPr id="3" name="Oval 2">
          <a:extLst>
            <a:ext uri="{FF2B5EF4-FFF2-40B4-BE49-F238E27FC236}">
              <a16:creationId xmlns:a16="http://schemas.microsoft.com/office/drawing/2014/main" id="{BE5A2B73-C7FB-42E4-933A-13324D96439D}"/>
            </a:ext>
          </a:extLst>
        </xdr:cNvPr>
        <xdr:cNvSpPr>
          <a:spLocks noChangeArrowheads="1"/>
        </xdr:cNvSpPr>
      </xdr:nvSpPr>
      <xdr:spPr bwMode="auto">
        <a:xfrm>
          <a:off x="6515100" y="2695575"/>
          <a:ext cx="0" cy="0"/>
        </a:xfrm>
        <a:prstGeom prst="ellipse">
          <a:avLst/>
        </a:prstGeom>
        <a:solidFill>
          <a:srgbClr val="FF0000"/>
        </a:solidFill>
        <a:ln w="9525">
          <a:solidFill>
            <a:srgbClr val="000000"/>
          </a:solidFill>
          <a:round/>
          <a:headEnd/>
          <a:tailEnd/>
        </a:ln>
      </xdr:spPr>
    </xdr:sp>
    <xdr:clientData/>
  </xdr:twoCellAnchor>
  <xdr:twoCellAnchor editAs="oneCell">
    <xdr:from>
      <xdr:col>0</xdr:col>
      <xdr:colOff>28575</xdr:colOff>
      <xdr:row>0</xdr:row>
      <xdr:rowOff>95250</xdr:rowOff>
    </xdr:from>
    <xdr:to>
      <xdr:col>0</xdr:col>
      <xdr:colOff>542925</xdr:colOff>
      <xdr:row>0</xdr:row>
      <xdr:rowOff>590550</xdr:rowOff>
    </xdr:to>
    <xdr:pic>
      <xdr:nvPicPr>
        <xdr:cNvPr id="4" name="Picture 1">
          <a:extLst>
            <a:ext uri="{FF2B5EF4-FFF2-40B4-BE49-F238E27FC236}">
              <a16:creationId xmlns:a16="http://schemas.microsoft.com/office/drawing/2014/main" id="{D3D13F31-761A-439C-BAFC-6C8C176BA13E}"/>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28575" y="95250"/>
          <a:ext cx="514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173355</xdr:colOff>
      <xdr:row>0</xdr:row>
      <xdr:rowOff>125730</xdr:rowOff>
    </xdr:from>
    <xdr:to>
      <xdr:col>1</xdr:col>
      <xdr:colOff>753773</xdr:colOff>
      <xdr:row>0</xdr:row>
      <xdr:rowOff>392430</xdr:rowOff>
    </xdr:to>
    <xdr:sp macro="" textlink="">
      <xdr:nvSpPr>
        <xdr:cNvPr id="5" name="Button 142" hidden="1">
          <a:extLst>
            <a:ext uri="{FF2B5EF4-FFF2-40B4-BE49-F238E27FC236}">
              <a16:creationId xmlns:a16="http://schemas.microsoft.com/office/drawing/2014/main" id="{77057B82-D349-4165-B7DB-97B0E51C743F}"/>
            </a:ext>
          </a:extLst>
        </xdr:cNvPr>
        <xdr:cNvSpPr/>
      </xdr:nvSpPr>
      <xdr:spPr bwMode="auto">
        <a:xfrm>
          <a:off x="1259205" y="125730"/>
          <a:ext cx="580418" cy="26670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5</xdr:col>
      <xdr:colOff>933450</xdr:colOff>
      <xdr:row>7</xdr:row>
      <xdr:rowOff>238125</xdr:rowOff>
    </xdr:from>
    <xdr:to>
      <xdr:col>5</xdr:col>
      <xdr:colOff>933450</xdr:colOff>
      <xdr:row>7</xdr:row>
      <xdr:rowOff>238125</xdr:rowOff>
    </xdr:to>
    <xdr:sp macro="" textlink="">
      <xdr:nvSpPr>
        <xdr:cNvPr id="7" name="Oval 1">
          <a:extLst>
            <a:ext uri="{FF2B5EF4-FFF2-40B4-BE49-F238E27FC236}">
              <a16:creationId xmlns:a16="http://schemas.microsoft.com/office/drawing/2014/main" id="{B45F3944-080B-47A9-B028-0098D247B4D8}"/>
            </a:ext>
          </a:extLst>
        </xdr:cNvPr>
        <xdr:cNvSpPr>
          <a:spLocks noChangeArrowheads="1"/>
        </xdr:cNvSpPr>
      </xdr:nvSpPr>
      <xdr:spPr bwMode="auto">
        <a:xfrm>
          <a:off x="6362700" y="2505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8" name="Oval 1">
          <a:extLst>
            <a:ext uri="{FF2B5EF4-FFF2-40B4-BE49-F238E27FC236}">
              <a16:creationId xmlns:a16="http://schemas.microsoft.com/office/drawing/2014/main" id="{4CEA370C-54D0-4A53-95FD-1279A4AB3121}"/>
            </a:ext>
          </a:extLst>
        </xdr:cNvPr>
        <xdr:cNvSpPr>
          <a:spLocks noChangeArrowheads="1"/>
        </xdr:cNvSpPr>
      </xdr:nvSpPr>
      <xdr:spPr bwMode="auto">
        <a:xfrm>
          <a:off x="6448425" y="2400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9" name="Oval 1">
          <a:extLst>
            <a:ext uri="{FF2B5EF4-FFF2-40B4-BE49-F238E27FC236}">
              <a16:creationId xmlns:a16="http://schemas.microsoft.com/office/drawing/2014/main" id="{D14DEF5E-D476-46B5-BEB9-6E17F7129DFE}"/>
            </a:ext>
          </a:extLst>
        </xdr:cNvPr>
        <xdr:cNvSpPr>
          <a:spLocks noChangeArrowheads="1"/>
        </xdr:cNvSpPr>
      </xdr:nvSpPr>
      <xdr:spPr bwMode="auto">
        <a:xfrm>
          <a:off x="6448425" y="2400300"/>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8</xdr:row>
      <xdr:rowOff>0</xdr:rowOff>
    </xdr:from>
    <xdr:to>
      <xdr:col>6</xdr:col>
      <xdr:colOff>0</xdr:colOff>
      <xdr:row>8</xdr:row>
      <xdr:rowOff>0</xdr:rowOff>
    </xdr:to>
    <xdr:sp macro="" textlink="">
      <xdr:nvSpPr>
        <xdr:cNvPr id="13" name="Oval 1487">
          <a:extLst>
            <a:ext uri="{FF2B5EF4-FFF2-40B4-BE49-F238E27FC236}">
              <a16:creationId xmlns:a16="http://schemas.microsoft.com/office/drawing/2014/main" id="{F87BCC9B-9E61-446A-8208-F22F197EB973}"/>
            </a:ext>
          </a:extLst>
        </xdr:cNvPr>
        <xdr:cNvSpPr>
          <a:spLocks noChangeArrowheads="1"/>
        </xdr:cNvSpPr>
      </xdr:nvSpPr>
      <xdr:spPr bwMode="auto">
        <a:xfrm>
          <a:off x="6515100" y="2695575"/>
          <a:ext cx="0" cy="0"/>
        </a:xfrm>
        <a:prstGeom prst="ellipse">
          <a:avLst/>
        </a:prstGeom>
        <a:solidFill>
          <a:srgbClr val="FF0000"/>
        </a:solidFill>
        <a:ln w="9525">
          <a:solidFill>
            <a:srgbClr val="000000"/>
          </a:solidFill>
          <a:round/>
          <a:headEnd/>
          <a:tailEnd/>
        </a:ln>
      </xdr:spPr>
    </xdr:sp>
    <xdr:clientData/>
  </xdr:twoCellAnchor>
  <xdr:twoCellAnchor>
    <xdr:from>
      <xdr:col>6</xdr:col>
      <xdr:colOff>0</xdr:colOff>
      <xdr:row>8</xdr:row>
      <xdr:rowOff>0</xdr:rowOff>
    </xdr:from>
    <xdr:to>
      <xdr:col>6</xdr:col>
      <xdr:colOff>0</xdr:colOff>
      <xdr:row>8</xdr:row>
      <xdr:rowOff>0</xdr:rowOff>
    </xdr:to>
    <xdr:sp macro="" textlink="">
      <xdr:nvSpPr>
        <xdr:cNvPr id="14" name="Oval 2">
          <a:extLst>
            <a:ext uri="{FF2B5EF4-FFF2-40B4-BE49-F238E27FC236}">
              <a16:creationId xmlns:a16="http://schemas.microsoft.com/office/drawing/2014/main" id="{2813CB7F-CDB0-4F64-A7D2-9464B039A2CC}"/>
            </a:ext>
          </a:extLst>
        </xdr:cNvPr>
        <xdr:cNvSpPr>
          <a:spLocks noChangeArrowheads="1"/>
        </xdr:cNvSpPr>
      </xdr:nvSpPr>
      <xdr:spPr bwMode="auto">
        <a:xfrm>
          <a:off x="6515100" y="2695575"/>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15" name="Oval 1">
          <a:extLst>
            <a:ext uri="{FF2B5EF4-FFF2-40B4-BE49-F238E27FC236}">
              <a16:creationId xmlns:a16="http://schemas.microsoft.com/office/drawing/2014/main" id="{8D08771E-4EBB-4337-9697-26FC8E55029B}"/>
            </a:ext>
          </a:extLst>
        </xdr:cNvPr>
        <xdr:cNvSpPr>
          <a:spLocks noChangeArrowheads="1"/>
        </xdr:cNvSpPr>
      </xdr:nvSpPr>
      <xdr:spPr bwMode="auto">
        <a:xfrm>
          <a:off x="6362700" y="25050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16" name="Oval 1">
          <a:extLst>
            <a:ext uri="{FF2B5EF4-FFF2-40B4-BE49-F238E27FC236}">
              <a16:creationId xmlns:a16="http://schemas.microsoft.com/office/drawing/2014/main" id="{B7806A4F-CF21-4119-B1CA-67CB272EF202}"/>
            </a:ext>
          </a:extLst>
        </xdr:cNvPr>
        <xdr:cNvSpPr>
          <a:spLocks noChangeArrowheads="1"/>
        </xdr:cNvSpPr>
      </xdr:nvSpPr>
      <xdr:spPr bwMode="auto">
        <a:xfrm>
          <a:off x="6448425" y="24003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17" name="Oval 1">
          <a:extLst>
            <a:ext uri="{FF2B5EF4-FFF2-40B4-BE49-F238E27FC236}">
              <a16:creationId xmlns:a16="http://schemas.microsoft.com/office/drawing/2014/main" id="{B522E66A-175D-4563-9DE7-A4643D95A4AA}"/>
            </a:ext>
          </a:extLst>
        </xdr:cNvPr>
        <xdr:cNvSpPr>
          <a:spLocks noChangeArrowheads="1"/>
        </xdr:cNvSpPr>
      </xdr:nvSpPr>
      <xdr:spPr bwMode="auto">
        <a:xfrm>
          <a:off x="6448425" y="2400300"/>
          <a:ext cx="0" cy="0"/>
        </a:xfrm>
        <a:prstGeom prst="ellipse">
          <a:avLst/>
        </a:prstGeom>
        <a:solidFill>
          <a:srgbClr val="FF0000"/>
        </a:solid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455295</xdr:colOff>
      <xdr:row>0</xdr:row>
      <xdr:rowOff>0</xdr:rowOff>
    </xdr:from>
    <xdr:to>
      <xdr:col>12</xdr:col>
      <xdr:colOff>0</xdr:colOff>
      <xdr:row>0</xdr:row>
      <xdr:rowOff>1632</xdr:rowOff>
    </xdr:to>
    <xdr:sp macro="" textlink="">
      <xdr:nvSpPr>
        <xdr:cNvPr id="2" name="WordArt 2">
          <a:extLst>
            <a:ext uri="{FF2B5EF4-FFF2-40B4-BE49-F238E27FC236}">
              <a16:creationId xmlns:a16="http://schemas.microsoft.com/office/drawing/2014/main" id="{5142D26E-F91B-416F-9F2E-07CC811C3F30}"/>
            </a:ext>
          </a:extLst>
        </xdr:cNvPr>
        <xdr:cNvSpPr>
          <a:spLocks noChangeArrowheads="1" noChangeShapeType="1" noTextEdit="1"/>
        </xdr:cNvSpPr>
      </xdr:nvSpPr>
      <xdr:spPr bwMode="auto">
        <a:xfrm>
          <a:off x="1931670" y="0"/>
          <a:ext cx="11346180" cy="1632"/>
        </a:xfrm>
        <a:prstGeom prst="rect">
          <a:avLst/>
        </a:prstGeom>
      </xdr:spPr>
      <xdr:txBody>
        <a:bodyPr wrap="none" fromWordArt="1">
          <a:prstTxWarp prst="textPlain">
            <a:avLst>
              <a:gd name="adj" fmla="val 50000"/>
            </a:avLst>
          </a:prstTxWarp>
        </a:bodyPr>
        <a:lstStyle/>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xdr:txBody>
    </xdr:sp>
    <xdr:clientData/>
  </xdr:twoCellAnchor>
  <xdr:twoCellAnchor editAs="oneCell">
    <xdr:from>
      <xdr:col>0</xdr:col>
      <xdr:colOff>28575</xdr:colOff>
      <xdr:row>0</xdr:row>
      <xdr:rowOff>0</xdr:rowOff>
    </xdr:from>
    <xdr:to>
      <xdr:col>0</xdr:col>
      <xdr:colOff>590550</xdr:colOff>
      <xdr:row>1</xdr:row>
      <xdr:rowOff>114300</xdr:rowOff>
    </xdr:to>
    <xdr:pic>
      <xdr:nvPicPr>
        <xdr:cNvPr id="3" name="Picture 1">
          <a:extLst>
            <a:ext uri="{FF2B5EF4-FFF2-40B4-BE49-F238E27FC236}">
              <a16:creationId xmlns:a16="http://schemas.microsoft.com/office/drawing/2014/main" id="{D5F76E6E-662B-4170-A106-5A40F94215E0}"/>
            </a:ext>
            <a:ext uri="{147F2762-F138-4A5C-976F-8EAC2B608ADB}">
              <a16:predDERef xmlns:a16="http://schemas.microsoft.com/office/drawing/2014/main" pred="{5B55FE66-2249-4321-A6DB-E0719D7941FF}"/>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28575" y="0"/>
          <a:ext cx="561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80010</xdr:colOff>
      <xdr:row>0</xdr:row>
      <xdr:rowOff>114300</xdr:rowOff>
    </xdr:from>
    <xdr:to>
      <xdr:col>0</xdr:col>
      <xdr:colOff>32385</xdr:colOff>
      <xdr:row>0</xdr:row>
      <xdr:rowOff>419100</xdr:rowOff>
    </xdr:to>
    <xdr:sp macro="" textlink="">
      <xdr:nvSpPr>
        <xdr:cNvPr id="4" name="Button 1" hidden="1">
          <a:extLst>
            <a:ext uri="{FF2B5EF4-FFF2-40B4-BE49-F238E27FC236}">
              <a16:creationId xmlns:a16="http://schemas.microsoft.com/office/drawing/2014/main" id="{8E4FD3EA-5E8B-4915-A32C-B272A33BA4DB}"/>
            </a:ext>
            <a:ext uri="{147F2762-F138-4A5C-976F-8EAC2B608ADB}">
              <a16:predDERef xmlns:a16="http://schemas.microsoft.com/office/drawing/2014/main" pred="{03B9FEB9-7815-4F0F-B3E0-952B0C3F6365}"/>
            </a:ext>
          </a:extLst>
        </xdr:cNvPr>
        <xdr:cNvSpPr/>
      </xdr:nvSpPr>
      <xdr:spPr bwMode="auto">
        <a:xfrm>
          <a:off x="80010" y="114300"/>
          <a:ext cx="0" cy="24765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1</xdr:col>
      <xdr:colOff>455295</xdr:colOff>
      <xdr:row>0</xdr:row>
      <xdr:rowOff>0</xdr:rowOff>
    </xdr:from>
    <xdr:to>
      <xdr:col>12</xdr:col>
      <xdr:colOff>0</xdr:colOff>
      <xdr:row>0</xdr:row>
      <xdr:rowOff>1632</xdr:rowOff>
    </xdr:to>
    <xdr:sp macro="" textlink="">
      <xdr:nvSpPr>
        <xdr:cNvPr id="5" name="WordArt 2">
          <a:extLst>
            <a:ext uri="{FF2B5EF4-FFF2-40B4-BE49-F238E27FC236}">
              <a16:creationId xmlns:a16="http://schemas.microsoft.com/office/drawing/2014/main" id="{FEC00ACD-84DB-4D28-BA4C-A2968FFD9B2B}"/>
            </a:ext>
            <a:ext uri="{147F2762-F138-4A5C-976F-8EAC2B608ADB}">
              <a16:predDERef xmlns:a16="http://schemas.microsoft.com/office/drawing/2014/main" pred="{04EADCB6-097F-49EA-8DF0-FBCE79B8C7D0}"/>
            </a:ext>
          </a:extLst>
        </xdr:cNvPr>
        <xdr:cNvSpPr>
          <a:spLocks noChangeArrowheads="1" noChangeShapeType="1" noTextEdit="1"/>
        </xdr:cNvSpPr>
      </xdr:nvSpPr>
      <xdr:spPr bwMode="auto">
        <a:xfrm>
          <a:off x="1931670" y="0"/>
          <a:ext cx="11346180" cy="1632"/>
        </a:xfrm>
        <a:prstGeom prst="rect">
          <a:avLst/>
        </a:prstGeom>
      </xdr:spPr>
      <xdr:txBody>
        <a:bodyPr wrap="none" fromWordArt="1">
          <a:prstTxWarp prst="textPlain">
            <a:avLst>
              <a:gd name="adj" fmla="val 50000"/>
            </a:avLst>
          </a:prstTxWarp>
        </a:bodyPr>
        <a:lstStyle/>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a:p>
          <a:pPr algn="ctr" rtl="0"/>
          <a:endParaRPr lang="en-US" sz="1100" i="1" kern="10" spc="0" baseline="0">
            <a:ln w="9525">
              <a:noFill/>
              <a:round/>
              <a:headEnd/>
              <a:tailEnd/>
            </a:ln>
            <a:solidFill>
              <a:srgbClr val="336699"/>
            </a:solidFill>
            <a:effectLst>
              <a:outerShdw dist="45791" dir="2021404" algn="ctr" rotWithShape="0">
                <a:srgbClr val="C0C0C0"/>
              </a:outerShdw>
            </a:effectLst>
            <a:latin typeface="Times New Roman"/>
            <a:cs typeface="Times New Roman"/>
          </a:endParaRPr>
        </a:p>
      </xdr:txBody>
    </xdr:sp>
    <xdr:clientData/>
  </xdr:twoCellAnchor>
  <xdr:twoCellAnchor editAs="oneCell">
    <xdr:from>
      <xdr:col>0</xdr:col>
      <xdr:colOff>0</xdr:colOff>
      <xdr:row>0</xdr:row>
      <xdr:rowOff>0</xdr:rowOff>
    </xdr:from>
    <xdr:to>
      <xdr:col>0</xdr:col>
      <xdr:colOff>723900</xdr:colOff>
      <xdr:row>1</xdr:row>
      <xdr:rowOff>247650</xdr:rowOff>
    </xdr:to>
    <xdr:pic>
      <xdr:nvPicPr>
        <xdr:cNvPr id="6" name="Picture 1">
          <a:extLst>
            <a:ext uri="{FF2B5EF4-FFF2-40B4-BE49-F238E27FC236}">
              <a16:creationId xmlns:a16="http://schemas.microsoft.com/office/drawing/2014/main" id="{6C789DED-8694-4930-ADF8-1C710A4B3DFE}"/>
            </a:ext>
            <a:ext uri="{147F2762-F138-4A5C-976F-8EAC2B608ADB}">
              <a16:predDERef xmlns:a16="http://schemas.microsoft.com/office/drawing/2014/main" pred="{AC3609C5-EA3F-4894-BDBB-A7B1C7C53F67}"/>
            </a:ext>
          </a:extLst>
        </xdr:cNvPr>
        <xdr:cNvPicPr>
          <a:picLocks noChangeAspect="1" noChangeArrowheads="1"/>
        </xdr:cNvPicPr>
      </xdr:nvPicPr>
      <xdr:blipFill>
        <a:blip xmlns:r="http://schemas.openxmlformats.org/officeDocument/2006/relationships" r:embed="rId1">
          <a:lum bright="6000" contrast="12000"/>
          <a:extLst>
            <a:ext uri="{28A0092B-C50C-407E-A947-70E740481C1C}">
              <a14:useLocalDpi xmlns:a14="http://schemas.microsoft.com/office/drawing/2010/main" val="0"/>
            </a:ext>
          </a:extLst>
        </a:blip>
        <a:srcRect/>
        <a:stretch>
          <a:fillRect/>
        </a:stretch>
      </xdr:blipFill>
      <xdr:spPr bwMode="auto">
        <a:xfrm>
          <a:off x="0" y="0"/>
          <a:ext cx="7239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80010</xdr:colOff>
      <xdr:row>0</xdr:row>
      <xdr:rowOff>114300</xdr:rowOff>
    </xdr:from>
    <xdr:to>
      <xdr:col>0</xdr:col>
      <xdr:colOff>32385</xdr:colOff>
      <xdr:row>0</xdr:row>
      <xdr:rowOff>419100</xdr:rowOff>
    </xdr:to>
    <xdr:sp macro="" textlink="">
      <xdr:nvSpPr>
        <xdr:cNvPr id="7" name="Button 1" hidden="1">
          <a:extLst>
            <a:ext uri="{FF2B5EF4-FFF2-40B4-BE49-F238E27FC236}">
              <a16:creationId xmlns:a16="http://schemas.microsoft.com/office/drawing/2014/main" id="{ECA791CE-8DCB-41A9-B95F-D0165DCEBB80}"/>
            </a:ext>
            <a:ext uri="{147F2762-F138-4A5C-976F-8EAC2B608ADB}">
              <a16:predDERef xmlns:a16="http://schemas.microsoft.com/office/drawing/2014/main" pred="{D1726DB4-72B1-4CD1-86F9-789E3C466A0A}"/>
            </a:ext>
          </a:extLst>
        </xdr:cNvPr>
        <xdr:cNvSpPr/>
      </xdr:nvSpPr>
      <xdr:spPr bwMode="auto">
        <a:xfrm>
          <a:off x="80010" y="114300"/>
          <a:ext cx="0" cy="24765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FF"/>
              </a:solidFill>
              <a:latin typeface="Arial"/>
              <a:cs typeface="Arial"/>
            </a:rPr>
            <a:t>Back</a:t>
          </a:r>
        </a:p>
      </xdr:txBody>
    </xdr:sp>
    <xdr:clientData fPrintsWithSheet="0"/>
  </xdr:twoCellAnchor>
  <xdr:twoCellAnchor>
    <xdr:from>
      <xdr:col>5</xdr:col>
      <xdr:colOff>1019175</xdr:colOff>
      <xdr:row>7</xdr:row>
      <xdr:rowOff>133350</xdr:rowOff>
    </xdr:from>
    <xdr:to>
      <xdr:col>5</xdr:col>
      <xdr:colOff>990600</xdr:colOff>
      <xdr:row>7</xdr:row>
      <xdr:rowOff>133350</xdr:rowOff>
    </xdr:to>
    <xdr:sp macro="" textlink="">
      <xdr:nvSpPr>
        <xdr:cNvPr id="8" name="Oval 1">
          <a:extLst>
            <a:ext uri="{FF2B5EF4-FFF2-40B4-BE49-F238E27FC236}">
              <a16:creationId xmlns:a16="http://schemas.microsoft.com/office/drawing/2014/main" id="{4EA420CD-4EF7-4943-9503-1AB18EC50C92}"/>
            </a:ext>
            <a:ext uri="{147F2762-F138-4A5C-976F-8EAC2B608ADB}">
              <a16:predDERef xmlns:a16="http://schemas.microsoft.com/office/drawing/2014/main" pred="{1168CD1E-2C74-408C-A205-5C97747E26B8}"/>
            </a:ext>
          </a:extLst>
        </xdr:cNvPr>
        <xdr:cNvSpPr>
          <a:spLocks noChangeArrowheads="1"/>
        </xdr:cNvSpPr>
      </xdr:nvSpPr>
      <xdr:spPr bwMode="auto">
        <a:xfrm>
          <a:off x="6638925" y="228600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7</xdr:row>
      <xdr:rowOff>238125</xdr:rowOff>
    </xdr:from>
    <xdr:to>
      <xdr:col>5</xdr:col>
      <xdr:colOff>933450</xdr:colOff>
      <xdr:row>7</xdr:row>
      <xdr:rowOff>238125</xdr:rowOff>
    </xdr:to>
    <xdr:sp macro="" textlink="">
      <xdr:nvSpPr>
        <xdr:cNvPr id="9" name="Oval 1">
          <a:extLst>
            <a:ext uri="{FF2B5EF4-FFF2-40B4-BE49-F238E27FC236}">
              <a16:creationId xmlns:a16="http://schemas.microsoft.com/office/drawing/2014/main" id="{4780C80F-3B58-42AC-AAC6-B678A7CD06F3}"/>
            </a:ext>
            <a:ext uri="{147F2762-F138-4A5C-976F-8EAC2B608ADB}">
              <a16:predDERef xmlns:a16="http://schemas.microsoft.com/office/drawing/2014/main" pred="{B7B73DC8-C640-4D71-9981-6436B9C07EC1}"/>
            </a:ext>
          </a:extLst>
        </xdr:cNvPr>
        <xdr:cNvSpPr>
          <a:spLocks noChangeArrowheads="1"/>
        </xdr:cNvSpPr>
      </xdr:nvSpPr>
      <xdr:spPr bwMode="auto">
        <a:xfrm>
          <a:off x="6553200" y="23907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10" name="Oval 1">
          <a:extLst>
            <a:ext uri="{FF2B5EF4-FFF2-40B4-BE49-F238E27FC236}">
              <a16:creationId xmlns:a16="http://schemas.microsoft.com/office/drawing/2014/main" id="{5CC532E0-9BF3-449F-ACE4-D9B77CDCAB9A}"/>
            </a:ext>
            <a:ext uri="{147F2762-F138-4A5C-976F-8EAC2B608ADB}">
              <a16:predDERef xmlns:a16="http://schemas.microsoft.com/office/drawing/2014/main" pred="{D1C7B96D-CACC-41A1-9188-47415AD68FA6}"/>
            </a:ext>
          </a:extLst>
        </xdr:cNvPr>
        <xdr:cNvSpPr>
          <a:spLocks noChangeArrowheads="1"/>
        </xdr:cNvSpPr>
      </xdr:nvSpPr>
      <xdr:spPr bwMode="auto">
        <a:xfrm>
          <a:off x="6638925" y="22860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7</xdr:row>
      <xdr:rowOff>133350</xdr:rowOff>
    </xdr:from>
    <xdr:to>
      <xdr:col>5</xdr:col>
      <xdr:colOff>990600</xdr:colOff>
      <xdr:row>7</xdr:row>
      <xdr:rowOff>133350</xdr:rowOff>
    </xdr:to>
    <xdr:sp macro="" textlink="">
      <xdr:nvSpPr>
        <xdr:cNvPr id="11" name="Oval 1">
          <a:extLst>
            <a:ext uri="{FF2B5EF4-FFF2-40B4-BE49-F238E27FC236}">
              <a16:creationId xmlns:a16="http://schemas.microsoft.com/office/drawing/2014/main" id="{9837070F-6E96-4581-AE96-00899384CC26}"/>
            </a:ext>
            <a:ext uri="{147F2762-F138-4A5C-976F-8EAC2B608ADB}">
              <a16:predDERef xmlns:a16="http://schemas.microsoft.com/office/drawing/2014/main" pred="{A01B3309-910B-4B75-B33E-6E49E0967F6B}"/>
            </a:ext>
          </a:extLst>
        </xdr:cNvPr>
        <xdr:cNvSpPr>
          <a:spLocks noChangeArrowheads="1"/>
        </xdr:cNvSpPr>
      </xdr:nvSpPr>
      <xdr:spPr bwMode="auto">
        <a:xfrm>
          <a:off x="6638925" y="22860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8</xdr:row>
      <xdr:rowOff>133350</xdr:rowOff>
    </xdr:from>
    <xdr:to>
      <xdr:col>5</xdr:col>
      <xdr:colOff>990600</xdr:colOff>
      <xdr:row>8</xdr:row>
      <xdr:rowOff>133350</xdr:rowOff>
    </xdr:to>
    <xdr:sp macro="" textlink="">
      <xdr:nvSpPr>
        <xdr:cNvPr id="12" name="Oval 1">
          <a:extLst>
            <a:ext uri="{FF2B5EF4-FFF2-40B4-BE49-F238E27FC236}">
              <a16:creationId xmlns:a16="http://schemas.microsoft.com/office/drawing/2014/main" id="{979F68E1-005B-4848-9605-EE291760D433}"/>
            </a:ext>
            <a:ext uri="{147F2762-F138-4A5C-976F-8EAC2B608ADB}">
              <a16:predDERef xmlns:a16="http://schemas.microsoft.com/office/drawing/2014/main" pred="{30526E03-E482-4288-AD67-026FE2ACDC7E}"/>
            </a:ext>
          </a:extLst>
        </xdr:cNvPr>
        <xdr:cNvSpPr>
          <a:spLocks noChangeArrowheads="1"/>
        </xdr:cNvSpPr>
      </xdr:nvSpPr>
      <xdr:spPr bwMode="auto">
        <a:xfrm>
          <a:off x="6638925" y="26479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8</xdr:row>
      <xdr:rowOff>238125</xdr:rowOff>
    </xdr:from>
    <xdr:to>
      <xdr:col>5</xdr:col>
      <xdr:colOff>933450</xdr:colOff>
      <xdr:row>8</xdr:row>
      <xdr:rowOff>238125</xdr:rowOff>
    </xdr:to>
    <xdr:sp macro="" textlink="">
      <xdr:nvSpPr>
        <xdr:cNvPr id="13" name="Oval 1">
          <a:extLst>
            <a:ext uri="{FF2B5EF4-FFF2-40B4-BE49-F238E27FC236}">
              <a16:creationId xmlns:a16="http://schemas.microsoft.com/office/drawing/2014/main" id="{7A532D09-2220-45EC-8D8E-3401951FC4D2}"/>
            </a:ext>
            <a:ext uri="{147F2762-F138-4A5C-976F-8EAC2B608ADB}">
              <a16:predDERef xmlns:a16="http://schemas.microsoft.com/office/drawing/2014/main" pred="{D1D6D7FB-C6B1-4420-905A-A9A6F8BDA3FE}"/>
            </a:ext>
          </a:extLst>
        </xdr:cNvPr>
        <xdr:cNvSpPr>
          <a:spLocks noChangeArrowheads="1"/>
        </xdr:cNvSpPr>
      </xdr:nvSpPr>
      <xdr:spPr bwMode="auto">
        <a:xfrm>
          <a:off x="6553200" y="27527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8</xdr:row>
      <xdr:rowOff>133350</xdr:rowOff>
    </xdr:from>
    <xdr:to>
      <xdr:col>5</xdr:col>
      <xdr:colOff>990600</xdr:colOff>
      <xdr:row>8</xdr:row>
      <xdr:rowOff>133350</xdr:rowOff>
    </xdr:to>
    <xdr:sp macro="" textlink="">
      <xdr:nvSpPr>
        <xdr:cNvPr id="14" name="Oval 1">
          <a:extLst>
            <a:ext uri="{FF2B5EF4-FFF2-40B4-BE49-F238E27FC236}">
              <a16:creationId xmlns:a16="http://schemas.microsoft.com/office/drawing/2014/main" id="{8C731160-679B-4F70-BF97-718A00C9D8FB}"/>
            </a:ext>
            <a:ext uri="{147F2762-F138-4A5C-976F-8EAC2B608ADB}">
              <a16:predDERef xmlns:a16="http://schemas.microsoft.com/office/drawing/2014/main" pred="{F88ED204-BB85-41D7-B530-F2CF5FB09A9D}"/>
            </a:ext>
          </a:extLst>
        </xdr:cNvPr>
        <xdr:cNvSpPr>
          <a:spLocks noChangeArrowheads="1"/>
        </xdr:cNvSpPr>
      </xdr:nvSpPr>
      <xdr:spPr bwMode="auto">
        <a:xfrm>
          <a:off x="6638925" y="2647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8</xdr:row>
      <xdr:rowOff>133350</xdr:rowOff>
    </xdr:from>
    <xdr:to>
      <xdr:col>5</xdr:col>
      <xdr:colOff>990600</xdr:colOff>
      <xdr:row>8</xdr:row>
      <xdr:rowOff>133350</xdr:rowOff>
    </xdr:to>
    <xdr:sp macro="" textlink="">
      <xdr:nvSpPr>
        <xdr:cNvPr id="15" name="Oval 1">
          <a:extLst>
            <a:ext uri="{FF2B5EF4-FFF2-40B4-BE49-F238E27FC236}">
              <a16:creationId xmlns:a16="http://schemas.microsoft.com/office/drawing/2014/main" id="{DC9DF606-6756-4971-92E8-BFD1CA991EEA}"/>
            </a:ext>
            <a:ext uri="{147F2762-F138-4A5C-976F-8EAC2B608ADB}">
              <a16:predDERef xmlns:a16="http://schemas.microsoft.com/office/drawing/2014/main" pred="{23E26BCC-DE61-4FD1-BFF9-9BC11229952F}"/>
            </a:ext>
          </a:extLst>
        </xdr:cNvPr>
        <xdr:cNvSpPr>
          <a:spLocks noChangeArrowheads="1"/>
        </xdr:cNvSpPr>
      </xdr:nvSpPr>
      <xdr:spPr bwMode="auto">
        <a:xfrm>
          <a:off x="6638925" y="2647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990600</xdr:colOff>
      <xdr:row>4</xdr:row>
      <xdr:rowOff>133350</xdr:rowOff>
    </xdr:to>
    <xdr:sp macro="" textlink="">
      <xdr:nvSpPr>
        <xdr:cNvPr id="16" name="Oval 1">
          <a:extLst>
            <a:ext uri="{FF2B5EF4-FFF2-40B4-BE49-F238E27FC236}">
              <a16:creationId xmlns:a16="http://schemas.microsoft.com/office/drawing/2014/main" id="{194978C8-C7D7-4E8C-8D88-2054BF6C5BDA}"/>
            </a:ext>
            <a:ext uri="{147F2762-F138-4A5C-976F-8EAC2B608ADB}">
              <a16:predDERef xmlns:a16="http://schemas.microsoft.com/office/drawing/2014/main" pred="{DC9DF606-6756-4971-92E8-BFD1CA991EEA}"/>
            </a:ext>
          </a:extLst>
        </xdr:cNvPr>
        <xdr:cNvSpPr>
          <a:spLocks noChangeArrowheads="1"/>
        </xdr:cNvSpPr>
      </xdr:nvSpPr>
      <xdr:spPr bwMode="auto">
        <a:xfrm>
          <a:off x="7381875" y="26479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4</xdr:row>
      <xdr:rowOff>238125</xdr:rowOff>
    </xdr:from>
    <xdr:to>
      <xdr:col>5</xdr:col>
      <xdr:colOff>933450</xdr:colOff>
      <xdr:row>4</xdr:row>
      <xdr:rowOff>238125</xdr:rowOff>
    </xdr:to>
    <xdr:sp macro="" textlink="">
      <xdr:nvSpPr>
        <xdr:cNvPr id="17" name="Oval 1">
          <a:extLst>
            <a:ext uri="{FF2B5EF4-FFF2-40B4-BE49-F238E27FC236}">
              <a16:creationId xmlns:a16="http://schemas.microsoft.com/office/drawing/2014/main" id="{3FC0E326-6191-4266-A05A-D81D62C95571}"/>
            </a:ext>
            <a:ext uri="{147F2762-F138-4A5C-976F-8EAC2B608ADB}">
              <a16:predDERef xmlns:a16="http://schemas.microsoft.com/office/drawing/2014/main" pred="{194978C8-C7D7-4E8C-8D88-2054BF6C5BDA}"/>
            </a:ext>
          </a:extLst>
        </xdr:cNvPr>
        <xdr:cNvSpPr>
          <a:spLocks noChangeArrowheads="1"/>
        </xdr:cNvSpPr>
      </xdr:nvSpPr>
      <xdr:spPr bwMode="auto">
        <a:xfrm>
          <a:off x="7296150" y="27527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990600</xdr:colOff>
      <xdr:row>4</xdr:row>
      <xdr:rowOff>133350</xdr:rowOff>
    </xdr:to>
    <xdr:sp macro="" textlink="">
      <xdr:nvSpPr>
        <xdr:cNvPr id="18" name="Oval 1">
          <a:extLst>
            <a:ext uri="{FF2B5EF4-FFF2-40B4-BE49-F238E27FC236}">
              <a16:creationId xmlns:a16="http://schemas.microsoft.com/office/drawing/2014/main" id="{131E90A6-0D8E-4F80-AD14-EDF1C9BE966D}"/>
            </a:ext>
            <a:ext uri="{147F2762-F138-4A5C-976F-8EAC2B608ADB}">
              <a16:predDERef xmlns:a16="http://schemas.microsoft.com/office/drawing/2014/main" pred="{3FC0E326-6191-4266-A05A-D81D62C95571}"/>
            </a:ext>
          </a:extLst>
        </xdr:cNvPr>
        <xdr:cNvSpPr>
          <a:spLocks noChangeArrowheads="1"/>
        </xdr:cNvSpPr>
      </xdr:nvSpPr>
      <xdr:spPr bwMode="auto">
        <a:xfrm>
          <a:off x="7381875" y="2647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4</xdr:row>
      <xdr:rowOff>133350</xdr:rowOff>
    </xdr:from>
    <xdr:to>
      <xdr:col>5</xdr:col>
      <xdr:colOff>990600</xdr:colOff>
      <xdr:row>4</xdr:row>
      <xdr:rowOff>133350</xdr:rowOff>
    </xdr:to>
    <xdr:sp macro="" textlink="">
      <xdr:nvSpPr>
        <xdr:cNvPr id="19" name="Oval 1">
          <a:extLst>
            <a:ext uri="{FF2B5EF4-FFF2-40B4-BE49-F238E27FC236}">
              <a16:creationId xmlns:a16="http://schemas.microsoft.com/office/drawing/2014/main" id="{A5BE4232-F67A-49FF-B784-3507DD116F72}"/>
            </a:ext>
            <a:ext uri="{147F2762-F138-4A5C-976F-8EAC2B608ADB}">
              <a16:predDERef xmlns:a16="http://schemas.microsoft.com/office/drawing/2014/main" pred="{131E90A6-0D8E-4F80-AD14-EDF1C9BE966D}"/>
            </a:ext>
          </a:extLst>
        </xdr:cNvPr>
        <xdr:cNvSpPr>
          <a:spLocks noChangeArrowheads="1"/>
        </xdr:cNvSpPr>
      </xdr:nvSpPr>
      <xdr:spPr bwMode="auto">
        <a:xfrm>
          <a:off x="7381875" y="2647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9</xdr:row>
      <xdr:rowOff>133350</xdr:rowOff>
    </xdr:from>
    <xdr:to>
      <xdr:col>5</xdr:col>
      <xdr:colOff>990600</xdr:colOff>
      <xdr:row>9</xdr:row>
      <xdr:rowOff>133350</xdr:rowOff>
    </xdr:to>
    <xdr:sp macro="" textlink="">
      <xdr:nvSpPr>
        <xdr:cNvPr id="20" name="Oval 1">
          <a:extLst>
            <a:ext uri="{FF2B5EF4-FFF2-40B4-BE49-F238E27FC236}">
              <a16:creationId xmlns:a16="http://schemas.microsoft.com/office/drawing/2014/main" id="{F11D19FD-3401-4471-AFDA-F1AF8F1DBC1B}"/>
            </a:ext>
            <a:ext uri="{147F2762-F138-4A5C-976F-8EAC2B608ADB}">
              <a16:predDERef xmlns:a16="http://schemas.microsoft.com/office/drawing/2014/main" pred="{A5BE4232-F67A-49FF-B784-3507DD116F72}"/>
            </a:ext>
          </a:extLst>
        </xdr:cNvPr>
        <xdr:cNvSpPr>
          <a:spLocks noChangeArrowheads="1"/>
        </xdr:cNvSpPr>
      </xdr:nvSpPr>
      <xdr:spPr bwMode="auto">
        <a:xfrm>
          <a:off x="7381875" y="2647950"/>
          <a:ext cx="0" cy="0"/>
        </a:xfrm>
        <a:prstGeom prst="ellipse">
          <a:avLst/>
        </a:prstGeom>
        <a:solidFill>
          <a:srgbClr val="FF0000"/>
        </a:solidFill>
        <a:ln w="9525">
          <a:solidFill>
            <a:srgbClr val="000000"/>
          </a:solidFill>
          <a:round/>
          <a:headEnd/>
          <a:tailEnd/>
        </a:ln>
      </xdr:spPr>
    </xdr:sp>
    <xdr:clientData/>
  </xdr:twoCellAnchor>
  <xdr:twoCellAnchor>
    <xdr:from>
      <xdr:col>5</xdr:col>
      <xdr:colOff>933450</xdr:colOff>
      <xdr:row>9</xdr:row>
      <xdr:rowOff>238125</xdr:rowOff>
    </xdr:from>
    <xdr:to>
      <xdr:col>5</xdr:col>
      <xdr:colOff>933450</xdr:colOff>
      <xdr:row>9</xdr:row>
      <xdr:rowOff>238125</xdr:rowOff>
    </xdr:to>
    <xdr:sp macro="" textlink="">
      <xdr:nvSpPr>
        <xdr:cNvPr id="21" name="Oval 1">
          <a:extLst>
            <a:ext uri="{FF2B5EF4-FFF2-40B4-BE49-F238E27FC236}">
              <a16:creationId xmlns:a16="http://schemas.microsoft.com/office/drawing/2014/main" id="{1F143559-299A-432E-9EFC-6F74B475F7DF}"/>
            </a:ext>
            <a:ext uri="{147F2762-F138-4A5C-976F-8EAC2B608ADB}">
              <a16:predDERef xmlns:a16="http://schemas.microsoft.com/office/drawing/2014/main" pred="{F11D19FD-3401-4471-AFDA-F1AF8F1DBC1B}"/>
            </a:ext>
          </a:extLst>
        </xdr:cNvPr>
        <xdr:cNvSpPr>
          <a:spLocks noChangeArrowheads="1"/>
        </xdr:cNvSpPr>
      </xdr:nvSpPr>
      <xdr:spPr bwMode="auto">
        <a:xfrm>
          <a:off x="7296150" y="275272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9</xdr:row>
      <xdr:rowOff>133350</xdr:rowOff>
    </xdr:from>
    <xdr:to>
      <xdr:col>5</xdr:col>
      <xdr:colOff>990600</xdr:colOff>
      <xdr:row>9</xdr:row>
      <xdr:rowOff>133350</xdr:rowOff>
    </xdr:to>
    <xdr:sp macro="" textlink="">
      <xdr:nvSpPr>
        <xdr:cNvPr id="22" name="Oval 1">
          <a:extLst>
            <a:ext uri="{FF2B5EF4-FFF2-40B4-BE49-F238E27FC236}">
              <a16:creationId xmlns:a16="http://schemas.microsoft.com/office/drawing/2014/main" id="{BB57E08B-E30E-4C3A-BBC6-5CF8F4A48ACC}"/>
            </a:ext>
            <a:ext uri="{147F2762-F138-4A5C-976F-8EAC2B608ADB}">
              <a16:predDERef xmlns:a16="http://schemas.microsoft.com/office/drawing/2014/main" pred="{1F143559-299A-432E-9EFC-6F74B475F7DF}"/>
            </a:ext>
          </a:extLst>
        </xdr:cNvPr>
        <xdr:cNvSpPr>
          <a:spLocks noChangeArrowheads="1"/>
        </xdr:cNvSpPr>
      </xdr:nvSpPr>
      <xdr:spPr bwMode="auto">
        <a:xfrm>
          <a:off x="7381875" y="26479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9</xdr:row>
      <xdr:rowOff>133350</xdr:rowOff>
    </xdr:from>
    <xdr:to>
      <xdr:col>5</xdr:col>
      <xdr:colOff>990600</xdr:colOff>
      <xdr:row>9</xdr:row>
      <xdr:rowOff>133350</xdr:rowOff>
    </xdr:to>
    <xdr:sp macro="" textlink="">
      <xdr:nvSpPr>
        <xdr:cNvPr id="23" name="Oval 1">
          <a:extLst>
            <a:ext uri="{FF2B5EF4-FFF2-40B4-BE49-F238E27FC236}">
              <a16:creationId xmlns:a16="http://schemas.microsoft.com/office/drawing/2014/main" id="{29A741A9-B9D9-4F9E-ACD8-4D4132999442}"/>
            </a:ext>
            <a:ext uri="{147F2762-F138-4A5C-976F-8EAC2B608ADB}">
              <a16:predDERef xmlns:a16="http://schemas.microsoft.com/office/drawing/2014/main" pred="{BB57E08B-E30E-4C3A-BBC6-5CF8F4A48ACC}"/>
            </a:ext>
          </a:extLst>
        </xdr:cNvPr>
        <xdr:cNvSpPr>
          <a:spLocks noChangeArrowheads="1"/>
        </xdr:cNvSpPr>
      </xdr:nvSpPr>
      <xdr:spPr bwMode="auto">
        <a:xfrm>
          <a:off x="7381875" y="2647950"/>
          <a:ext cx="0" cy="0"/>
        </a:xfrm>
        <a:prstGeom prst="ellipse">
          <a:avLst/>
        </a:prstGeom>
        <a:solidFill>
          <a:srgbClr val="FF0000"/>
        </a:solid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1019175</xdr:colOff>
      <xdr:row>16</xdr:row>
      <xdr:rowOff>133350</xdr:rowOff>
    </xdr:from>
    <xdr:to>
      <xdr:col>5</xdr:col>
      <xdr:colOff>981075</xdr:colOff>
      <xdr:row>16</xdr:row>
      <xdr:rowOff>133350</xdr:rowOff>
    </xdr:to>
    <xdr:sp macro="" textlink="">
      <xdr:nvSpPr>
        <xdr:cNvPr id="2" name="Oval 1">
          <a:extLst>
            <a:ext uri="{FF2B5EF4-FFF2-40B4-BE49-F238E27FC236}">
              <a16:creationId xmlns:a16="http://schemas.microsoft.com/office/drawing/2014/main" id="{D7CAD560-2A21-411D-8B89-B7B9F062E32C}"/>
            </a:ext>
            <a:ext uri="{147F2762-F138-4A5C-976F-8EAC2B608ADB}">
              <a16:predDERef xmlns:a16="http://schemas.microsoft.com/office/drawing/2014/main" pred="{7B38E705-39F0-4688-9C96-CE1AC8EEED79}"/>
            </a:ext>
          </a:extLst>
        </xdr:cNvPr>
        <xdr:cNvSpPr>
          <a:spLocks noChangeArrowheads="1"/>
        </xdr:cNvSpPr>
      </xdr:nvSpPr>
      <xdr:spPr bwMode="auto">
        <a:xfrm>
          <a:off x="6448425" y="31432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3" name="Oval 1">
          <a:extLst>
            <a:ext uri="{FF2B5EF4-FFF2-40B4-BE49-F238E27FC236}">
              <a16:creationId xmlns:a16="http://schemas.microsoft.com/office/drawing/2014/main" id="{1AC2F819-7EAC-4CAC-B706-2C3B5EFDBE48}"/>
            </a:ext>
            <a:ext uri="{147F2762-F138-4A5C-976F-8EAC2B608ADB}">
              <a16:predDERef xmlns:a16="http://schemas.microsoft.com/office/drawing/2014/main" pred="{F6F5AB54-72BB-46A9-BE12-D5DAE130FFE3}"/>
            </a:ext>
          </a:extLst>
        </xdr:cNvPr>
        <xdr:cNvSpPr>
          <a:spLocks noChangeArrowheads="1"/>
        </xdr:cNvSpPr>
      </xdr:nvSpPr>
      <xdr:spPr bwMode="auto">
        <a:xfrm>
          <a:off x="6448425" y="3571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16</xdr:row>
      <xdr:rowOff>133350</xdr:rowOff>
    </xdr:from>
    <xdr:to>
      <xdr:col>5</xdr:col>
      <xdr:colOff>981075</xdr:colOff>
      <xdr:row>16</xdr:row>
      <xdr:rowOff>133350</xdr:rowOff>
    </xdr:to>
    <xdr:sp macro="" textlink="">
      <xdr:nvSpPr>
        <xdr:cNvPr id="4" name="Oval 3">
          <a:extLst>
            <a:ext uri="{FF2B5EF4-FFF2-40B4-BE49-F238E27FC236}">
              <a16:creationId xmlns:a16="http://schemas.microsoft.com/office/drawing/2014/main" id="{509C0DFF-59F5-40E4-B59D-1FFDF3C18131}"/>
            </a:ext>
            <a:ext uri="{147F2762-F138-4A5C-976F-8EAC2B608ADB}">
              <a16:predDERef xmlns:a16="http://schemas.microsoft.com/office/drawing/2014/main" pred="{7B38E705-39F0-4688-9C96-CE1AC8EEED79}"/>
            </a:ext>
          </a:extLst>
        </xdr:cNvPr>
        <xdr:cNvSpPr>
          <a:spLocks noChangeArrowheads="1"/>
        </xdr:cNvSpPr>
      </xdr:nvSpPr>
      <xdr:spPr bwMode="auto">
        <a:xfrm>
          <a:off x="6448425" y="314325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5" name="Oval 1">
          <a:extLst>
            <a:ext uri="{FF2B5EF4-FFF2-40B4-BE49-F238E27FC236}">
              <a16:creationId xmlns:a16="http://schemas.microsoft.com/office/drawing/2014/main" id="{61064014-2013-46AA-B9CC-F05CA4417CFB}"/>
            </a:ext>
            <a:ext uri="{147F2762-F138-4A5C-976F-8EAC2B608ADB}">
              <a16:predDERef xmlns:a16="http://schemas.microsoft.com/office/drawing/2014/main" pred="{F6F5AB54-72BB-46A9-BE12-D5DAE130FFE3}"/>
            </a:ext>
          </a:extLst>
        </xdr:cNvPr>
        <xdr:cNvSpPr>
          <a:spLocks noChangeArrowheads="1"/>
        </xdr:cNvSpPr>
      </xdr:nvSpPr>
      <xdr:spPr bwMode="auto">
        <a:xfrm>
          <a:off x="6448425" y="3571875"/>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6" name="Oval 5">
          <a:extLst>
            <a:ext uri="{FF2B5EF4-FFF2-40B4-BE49-F238E27FC236}">
              <a16:creationId xmlns:a16="http://schemas.microsoft.com/office/drawing/2014/main" id="{F9490E05-D6EF-46AB-8383-3BBF879D2085}"/>
            </a:ext>
            <a:ext uri="{147F2762-F138-4A5C-976F-8EAC2B608ADB}">
              <a16:predDERef xmlns:a16="http://schemas.microsoft.com/office/drawing/2014/main" pred="{7B38E705-39F0-4688-9C96-CE1AC8EEED79}"/>
            </a:ext>
          </a:extLst>
        </xdr:cNvPr>
        <xdr:cNvSpPr>
          <a:spLocks noChangeArrowheads="1"/>
        </xdr:cNvSpPr>
      </xdr:nvSpPr>
      <xdr:spPr bwMode="auto">
        <a:xfrm>
          <a:off x="7048500" y="5676900"/>
          <a:ext cx="0" cy="0"/>
        </a:xfrm>
        <a:prstGeom prst="ellipse">
          <a:avLst/>
        </a:prstGeom>
        <a:solidFill>
          <a:srgbClr val="FF0000"/>
        </a:solidFill>
        <a:ln w="9525">
          <a:solidFill>
            <a:srgbClr val="000000"/>
          </a:solidFill>
          <a:round/>
          <a:headEnd/>
          <a:tailEnd/>
        </a:ln>
      </xdr:spPr>
    </xdr:sp>
    <xdr:clientData/>
  </xdr:twoCellAnchor>
  <xdr:twoCellAnchor>
    <xdr:from>
      <xdr:col>5</xdr:col>
      <xdr:colOff>1019175</xdr:colOff>
      <xdr:row>17</xdr:row>
      <xdr:rowOff>133350</xdr:rowOff>
    </xdr:from>
    <xdr:to>
      <xdr:col>5</xdr:col>
      <xdr:colOff>981075</xdr:colOff>
      <xdr:row>17</xdr:row>
      <xdr:rowOff>133350</xdr:rowOff>
    </xdr:to>
    <xdr:sp macro="" textlink="">
      <xdr:nvSpPr>
        <xdr:cNvPr id="7" name="Oval 6">
          <a:extLst>
            <a:ext uri="{FF2B5EF4-FFF2-40B4-BE49-F238E27FC236}">
              <a16:creationId xmlns:a16="http://schemas.microsoft.com/office/drawing/2014/main" id="{9FB60F49-82AF-43F6-A9B5-5EDC26627597}"/>
            </a:ext>
            <a:ext uri="{147F2762-F138-4A5C-976F-8EAC2B608ADB}">
              <a16:predDERef xmlns:a16="http://schemas.microsoft.com/office/drawing/2014/main" pred="{7B38E705-39F0-4688-9C96-CE1AC8EEED79}"/>
            </a:ext>
          </a:extLst>
        </xdr:cNvPr>
        <xdr:cNvSpPr>
          <a:spLocks noChangeArrowheads="1"/>
        </xdr:cNvSpPr>
      </xdr:nvSpPr>
      <xdr:spPr bwMode="auto">
        <a:xfrm>
          <a:off x="7048500" y="5676900"/>
          <a:ext cx="0" cy="0"/>
        </a:xfrm>
        <a:prstGeom prst="ellipse">
          <a:avLst/>
        </a:prstGeom>
        <a:solidFill>
          <a:srgbClr val="FF0000"/>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41"/>
  <sheetViews>
    <sheetView workbookViewId="0">
      <selection activeCell="T7" sqref="T7"/>
    </sheetView>
  </sheetViews>
  <sheetFormatPr defaultColWidth="9.1640625" defaultRowHeight="15.5"/>
  <cols>
    <col min="1" max="1" width="8.25" style="38" customWidth="1"/>
    <col min="2" max="2" width="9.1640625" style="38"/>
    <col min="3" max="3" width="13.25" style="38" customWidth="1"/>
    <col min="4" max="7" width="9.1640625" style="38"/>
    <col min="8" max="8" width="25.83203125" style="38" customWidth="1"/>
    <col min="9" max="9" width="8.83203125" style="38" customWidth="1"/>
    <col min="10" max="10" width="12.25" style="38" customWidth="1"/>
    <col min="11" max="13" width="9.1640625" style="38"/>
    <col min="14" max="14" width="6" style="38" customWidth="1"/>
    <col min="15" max="15" width="16.1640625" style="38" customWidth="1"/>
    <col min="16" max="16384" width="9.1640625" style="38"/>
  </cols>
  <sheetData>
    <row r="1" spans="1:21" s="36" customFormat="1" ht="54.75" customHeight="1" thickBot="1">
      <c r="A1" s="34"/>
      <c r="B1" s="35" t="s">
        <v>0</v>
      </c>
      <c r="C1" s="759" t="s">
        <v>1</v>
      </c>
      <c r="D1" s="760"/>
      <c r="E1" s="760"/>
      <c r="F1" s="760"/>
      <c r="G1" s="760"/>
      <c r="H1" s="760"/>
      <c r="I1" s="760"/>
      <c r="J1" s="760"/>
      <c r="K1" s="760"/>
      <c r="L1" s="760"/>
      <c r="M1" s="760"/>
      <c r="N1" s="760"/>
      <c r="O1" s="760"/>
      <c r="P1" s="761"/>
    </row>
    <row r="2" spans="1:21" s="36" customFormat="1" ht="18">
      <c r="A2" s="37" t="s">
        <v>2</v>
      </c>
      <c r="B2" s="34"/>
      <c r="C2" s="34"/>
      <c r="D2" s="34"/>
      <c r="E2" s="34"/>
      <c r="F2" s="598"/>
      <c r="G2" s="598"/>
      <c r="H2" s="598"/>
      <c r="I2" s="598"/>
      <c r="J2" s="598"/>
      <c r="K2" s="598"/>
      <c r="L2" s="598"/>
      <c r="M2" s="598"/>
      <c r="N2" s="598"/>
      <c r="O2" s="598"/>
      <c r="P2" s="34"/>
    </row>
    <row r="3" spans="1:21" ht="18">
      <c r="A3" s="598"/>
      <c r="B3" s="598"/>
      <c r="C3" s="598"/>
      <c r="D3" s="598"/>
      <c r="E3" s="598"/>
      <c r="F3" s="598"/>
      <c r="G3" s="598"/>
      <c r="H3" s="598"/>
      <c r="I3" s="598"/>
      <c r="J3" s="598"/>
      <c r="K3" s="598"/>
      <c r="L3" s="598"/>
      <c r="M3" s="598"/>
      <c r="N3" s="598"/>
      <c r="O3" s="598"/>
      <c r="P3" s="598"/>
      <c r="Q3" s="36"/>
      <c r="R3" s="36"/>
      <c r="S3" s="36"/>
      <c r="T3" s="36"/>
      <c r="U3" s="36"/>
    </row>
    <row r="4" spans="1:21" ht="18" customHeight="1">
      <c r="A4" s="598"/>
      <c r="B4" s="598"/>
      <c r="C4" s="598"/>
      <c r="D4" s="598"/>
      <c r="E4" s="598"/>
      <c r="F4" s="598"/>
      <c r="G4" s="598"/>
      <c r="H4" s="598"/>
      <c r="I4" s="598"/>
      <c r="J4" s="598"/>
      <c r="K4" s="598"/>
      <c r="L4" s="598"/>
      <c r="M4" s="598"/>
      <c r="N4" s="598"/>
      <c r="O4" s="598"/>
      <c r="P4" s="598"/>
      <c r="Q4" s="36"/>
      <c r="R4" s="36"/>
      <c r="S4" s="36"/>
      <c r="T4" s="36"/>
      <c r="U4" s="36"/>
    </row>
    <row r="5" spans="1:21" ht="18">
      <c r="A5" s="598"/>
      <c r="B5" s="598"/>
      <c r="C5" s="598"/>
      <c r="D5" s="39" t="s">
        <v>3</v>
      </c>
      <c r="E5" s="598"/>
      <c r="F5" s="598"/>
      <c r="G5" s="598"/>
      <c r="H5" s="598"/>
      <c r="I5" s="598"/>
      <c r="J5" s="598"/>
      <c r="K5" s="40" t="s">
        <v>4</v>
      </c>
      <c r="L5" s="39"/>
      <c r="M5" s="598"/>
      <c r="N5" s="598"/>
      <c r="O5" s="598"/>
      <c r="P5" s="598"/>
      <c r="Q5" s="36"/>
      <c r="R5" s="36"/>
      <c r="S5" s="36"/>
      <c r="T5" s="36"/>
      <c r="U5" s="36"/>
    </row>
    <row r="6" spans="1:21" ht="18" customHeight="1">
      <c r="A6" s="598"/>
      <c r="B6" s="598"/>
      <c r="C6" s="598"/>
      <c r="D6" s="39"/>
      <c r="E6" s="598"/>
      <c r="F6" s="598"/>
      <c r="G6" s="598"/>
      <c r="H6" s="598"/>
      <c r="I6" s="598"/>
      <c r="J6" s="598"/>
      <c r="K6" s="39"/>
      <c r="L6" s="39"/>
      <c r="M6" s="598"/>
      <c r="N6" s="598"/>
      <c r="O6" s="598"/>
      <c r="P6" s="598"/>
      <c r="Q6" s="36"/>
      <c r="R6" s="36"/>
      <c r="S6" s="36"/>
      <c r="T6" s="36"/>
      <c r="U6" s="36"/>
    </row>
    <row r="7" spans="1:21" ht="18">
      <c r="A7" s="598"/>
      <c r="B7" s="598"/>
      <c r="C7" s="598"/>
      <c r="D7" s="39"/>
      <c r="E7" s="598"/>
      <c r="F7" s="598"/>
      <c r="G7" s="598"/>
      <c r="H7" s="598"/>
      <c r="I7" s="598"/>
      <c r="J7" s="598"/>
      <c r="K7" s="39"/>
      <c r="L7" s="39"/>
      <c r="M7" s="598"/>
      <c r="N7" s="598"/>
      <c r="O7" s="598"/>
      <c r="P7" s="598"/>
      <c r="Q7" s="36"/>
      <c r="R7" s="36"/>
      <c r="S7" s="36"/>
      <c r="T7" s="36"/>
      <c r="U7" s="36"/>
    </row>
    <row r="8" spans="1:21" ht="18">
      <c r="A8" s="598"/>
      <c r="B8" s="598"/>
      <c r="C8" s="598"/>
      <c r="D8" s="39" t="s">
        <v>5</v>
      </c>
      <c r="E8" s="598"/>
      <c r="F8" s="598"/>
      <c r="G8" s="598"/>
      <c r="H8" s="598"/>
      <c r="I8" s="598"/>
      <c r="J8" s="598"/>
      <c r="K8" s="71" t="s">
        <v>6</v>
      </c>
      <c r="L8" s="39"/>
      <c r="M8" s="598"/>
      <c r="N8" s="598"/>
      <c r="O8" s="598"/>
      <c r="P8" s="598"/>
      <c r="Q8" s="36"/>
      <c r="R8" s="36"/>
      <c r="S8" s="36"/>
      <c r="T8" s="36"/>
      <c r="U8" s="36"/>
    </row>
    <row r="9" spans="1:21" ht="18">
      <c r="A9" s="598"/>
      <c r="B9" s="598"/>
      <c r="C9" s="598"/>
      <c r="D9" s="39"/>
      <c r="E9" s="598"/>
      <c r="F9" s="598"/>
      <c r="G9" s="598"/>
      <c r="H9" s="598"/>
      <c r="I9" s="598"/>
      <c r="J9" s="598"/>
      <c r="K9" s="598"/>
      <c r="L9" s="39"/>
      <c r="M9" s="598"/>
      <c r="N9" s="598"/>
      <c r="O9" s="598"/>
      <c r="P9" s="598"/>
      <c r="Q9" s="36"/>
      <c r="R9" s="36"/>
      <c r="S9" s="36"/>
      <c r="T9" s="36"/>
      <c r="U9" s="36"/>
    </row>
    <row r="10" spans="1:21" ht="18">
      <c r="A10" s="598"/>
      <c r="B10" s="598"/>
      <c r="C10" s="598"/>
      <c r="D10" s="39"/>
      <c r="E10" s="598"/>
      <c r="F10" s="598"/>
      <c r="G10" s="598"/>
      <c r="H10" s="598"/>
      <c r="I10" s="598"/>
      <c r="J10" s="598"/>
      <c r="K10" s="598"/>
      <c r="L10" s="39"/>
      <c r="M10" s="598"/>
      <c r="N10" s="598"/>
      <c r="O10" s="598"/>
      <c r="P10" s="598"/>
      <c r="Q10" s="36"/>
      <c r="R10" s="36"/>
      <c r="S10" s="36"/>
      <c r="T10" s="36"/>
      <c r="U10" s="36"/>
    </row>
    <row r="11" spans="1:21" ht="18">
      <c r="A11" s="598"/>
      <c r="B11" s="598"/>
      <c r="C11" s="598"/>
      <c r="D11" s="39" t="s">
        <v>7</v>
      </c>
      <c r="E11" s="598"/>
      <c r="F11" s="598"/>
      <c r="G11" s="598"/>
      <c r="H11" s="598"/>
      <c r="I11" s="598"/>
      <c r="J11" s="598"/>
      <c r="K11" s="39" t="s">
        <v>8</v>
      </c>
      <c r="L11" s="39"/>
      <c r="M11" s="598"/>
      <c r="N11" s="598"/>
      <c r="O11" s="598"/>
      <c r="P11" s="598"/>
      <c r="Q11" s="36"/>
      <c r="R11" s="36"/>
      <c r="S11" s="36"/>
      <c r="T11" s="36"/>
      <c r="U11" s="36"/>
    </row>
    <row r="12" spans="1:21" ht="18">
      <c r="A12" s="598"/>
      <c r="B12" s="598"/>
      <c r="C12" s="598"/>
      <c r="D12" s="39"/>
      <c r="E12" s="598"/>
      <c r="F12" s="598"/>
      <c r="G12" s="598"/>
      <c r="H12" s="598"/>
      <c r="I12" s="598"/>
      <c r="J12" s="598"/>
      <c r="K12" s="39"/>
      <c r="L12" s="39"/>
      <c r="M12" s="598"/>
      <c r="N12" s="598"/>
      <c r="O12" s="598"/>
      <c r="P12" s="598"/>
      <c r="Q12" s="36"/>
      <c r="R12" s="36"/>
      <c r="S12" s="36"/>
      <c r="T12" s="36"/>
      <c r="U12" s="36"/>
    </row>
    <row r="13" spans="1:21" ht="18">
      <c r="A13" s="598"/>
      <c r="B13" s="598"/>
      <c r="C13" s="598"/>
      <c r="D13" s="39"/>
      <c r="E13" s="598"/>
      <c r="F13" s="598"/>
      <c r="G13" s="598"/>
      <c r="H13" s="598"/>
      <c r="I13" s="598"/>
      <c r="J13" s="598"/>
      <c r="K13" s="39"/>
      <c r="L13" s="39"/>
      <c r="M13" s="598"/>
      <c r="N13" s="598"/>
      <c r="O13" s="598"/>
      <c r="P13" s="598"/>
      <c r="Q13" s="36"/>
      <c r="R13" s="36"/>
      <c r="S13" s="36"/>
      <c r="T13" s="36"/>
      <c r="U13" s="36"/>
    </row>
    <row r="14" spans="1:21" ht="18">
      <c r="A14" s="598"/>
      <c r="B14" s="598"/>
      <c r="C14" s="598"/>
      <c r="D14" s="39" t="s">
        <v>9</v>
      </c>
      <c r="E14" s="39"/>
      <c r="F14" s="598"/>
      <c r="G14" s="598"/>
      <c r="H14" s="598"/>
      <c r="I14" s="598"/>
      <c r="J14" s="598"/>
      <c r="K14" s="39" t="s">
        <v>10</v>
      </c>
      <c r="L14" s="39"/>
      <c r="M14" s="598"/>
      <c r="N14" s="598"/>
      <c r="O14" s="598"/>
      <c r="P14" s="598"/>
      <c r="Q14" s="36"/>
      <c r="R14" s="36"/>
      <c r="S14" s="36"/>
      <c r="T14" s="36"/>
      <c r="U14" s="36"/>
    </row>
    <row r="15" spans="1:21" ht="18">
      <c r="A15" s="598"/>
      <c r="B15" s="598"/>
      <c r="C15" s="598"/>
      <c r="D15" s="39"/>
      <c r="E15" s="39"/>
      <c r="F15" s="598"/>
      <c r="G15" s="598"/>
      <c r="H15" s="598"/>
      <c r="I15" s="598"/>
      <c r="J15" s="598"/>
      <c r="K15" s="39"/>
      <c r="L15" s="39"/>
      <c r="M15" s="598"/>
      <c r="N15" s="598"/>
      <c r="O15" s="598"/>
      <c r="P15" s="598"/>
      <c r="Q15" s="36"/>
      <c r="R15" s="36"/>
      <c r="S15" s="36"/>
      <c r="T15" s="36"/>
      <c r="U15" s="36"/>
    </row>
    <row r="16" spans="1:21" ht="18">
      <c r="A16" s="598"/>
      <c r="B16" s="598"/>
      <c r="C16" s="598"/>
      <c r="D16" s="39"/>
      <c r="E16" s="39"/>
      <c r="F16" s="598"/>
      <c r="G16" s="598"/>
      <c r="H16" s="598"/>
      <c r="I16" s="598"/>
      <c r="J16" s="598"/>
      <c r="K16" s="39"/>
      <c r="L16" s="39"/>
      <c r="M16" s="598"/>
      <c r="N16" s="598"/>
      <c r="O16" s="598"/>
      <c r="P16" s="598"/>
      <c r="Q16" s="36"/>
      <c r="R16" s="36"/>
      <c r="S16" s="36"/>
      <c r="T16" s="36"/>
      <c r="U16" s="36"/>
    </row>
    <row r="17" spans="1:21" ht="18">
      <c r="A17" s="598"/>
      <c r="B17" s="598"/>
      <c r="C17" s="598"/>
      <c r="D17" s="39" t="s">
        <v>11</v>
      </c>
      <c r="E17" s="39"/>
      <c r="F17" s="598"/>
      <c r="G17" s="598"/>
      <c r="H17" s="598"/>
      <c r="I17" s="598"/>
      <c r="J17" s="598"/>
      <c r="K17" s="39" t="s">
        <v>12</v>
      </c>
      <c r="L17" s="39"/>
      <c r="M17" s="598"/>
      <c r="N17" s="598"/>
      <c r="O17" s="598"/>
      <c r="P17" s="598"/>
      <c r="Q17" s="36"/>
      <c r="R17" s="36"/>
      <c r="S17" s="36"/>
      <c r="T17" s="36"/>
      <c r="U17" s="36"/>
    </row>
    <row r="18" spans="1:21" ht="18">
      <c r="A18" s="598"/>
      <c r="B18" s="598"/>
      <c r="C18" s="598"/>
      <c r="D18" s="39"/>
      <c r="E18" s="598"/>
      <c r="F18" s="598"/>
      <c r="G18" s="598"/>
      <c r="H18" s="598"/>
      <c r="I18" s="598"/>
      <c r="J18" s="598"/>
      <c r="K18" s="39"/>
      <c r="L18" s="39"/>
      <c r="M18" s="598"/>
      <c r="N18" s="598"/>
      <c r="O18" s="598"/>
      <c r="P18" s="598"/>
      <c r="Q18" s="36"/>
      <c r="R18" s="36"/>
      <c r="S18" s="36"/>
      <c r="T18" s="36"/>
      <c r="U18" s="36"/>
    </row>
    <row r="19" spans="1:21" ht="18">
      <c r="A19" s="598"/>
      <c r="B19" s="598"/>
      <c r="C19" s="598"/>
      <c r="D19" s="39"/>
      <c r="E19" s="598"/>
      <c r="F19" s="598"/>
      <c r="G19" s="598"/>
      <c r="H19" s="598"/>
      <c r="I19" s="598"/>
      <c r="J19" s="598"/>
      <c r="K19" s="39"/>
      <c r="L19" s="39"/>
      <c r="M19" s="598"/>
      <c r="N19" s="598"/>
      <c r="O19" s="598"/>
      <c r="P19" s="598"/>
      <c r="Q19" s="36"/>
      <c r="R19" s="36"/>
      <c r="S19" s="36"/>
      <c r="T19" s="36"/>
      <c r="U19" s="36"/>
    </row>
    <row r="20" spans="1:21" ht="18">
      <c r="A20" s="598"/>
      <c r="B20" s="598"/>
      <c r="C20" s="598"/>
      <c r="D20" s="39" t="s">
        <v>13</v>
      </c>
      <c r="E20" s="598"/>
      <c r="F20" s="598"/>
      <c r="G20" s="598"/>
      <c r="H20" s="598"/>
      <c r="I20" s="598"/>
      <c r="J20" s="598"/>
      <c r="K20" s="39" t="s">
        <v>14</v>
      </c>
      <c r="L20" s="39"/>
      <c r="M20" s="598"/>
      <c r="N20" s="598"/>
      <c r="O20" s="598"/>
      <c r="P20" s="598"/>
      <c r="Q20" s="36"/>
      <c r="R20" s="36"/>
      <c r="S20" s="36"/>
      <c r="T20" s="36"/>
      <c r="U20" s="36"/>
    </row>
    <row r="21" spans="1:21" ht="18">
      <c r="A21" s="598"/>
      <c r="B21" s="598"/>
      <c r="C21" s="598"/>
      <c r="D21" s="598"/>
      <c r="E21" s="598"/>
      <c r="F21" s="598"/>
      <c r="G21" s="598"/>
      <c r="H21" s="598"/>
      <c r="I21" s="598"/>
      <c r="J21" s="598"/>
      <c r="K21" s="39"/>
      <c r="L21" s="39"/>
      <c r="M21" s="598"/>
      <c r="N21" s="598"/>
      <c r="O21" s="598"/>
      <c r="P21" s="598"/>
      <c r="Q21" s="36"/>
      <c r="R21" s="36"/>
      <c r="S21" s="36"/>
      <c r="T21" s="36"/>
      <c r="U21" s="36"/>
    </row>
    <row r="22" spans="1:21" ht="18">
      <c r="A22" s="598"/>
      <c r="B22" s="598"/>
      <c r="C22" s="598"/>
      <c r="D22" s="598"/>
      <c r="E22" s="598"/>
      <c r="F22" s="598"/>
      <c r="G22" s="598"/>
      <c r="H22" s="598"/>
      <c r="I22" s="598"/>
      <c r="J22" s="598"/>
      <c r="K22" s="39"/>
      <c r="L22" s="39"/>
      <c r="M22" s="598"/>
      <c r="N22" s="598"/>
      <c r="O22" s="598"/>
      <c r="P22" s="598"/>
      <c r="Q22" s="36"/>
      <c r="R22" s="36"/>
      <c r="S22" s="36"/>
      <c r="T22" s="36"/>
      <c r="U22" s="36"/>
    </row>
    <row r="23" spans="1:21" ht="18">
      <c r="A23" s="598"/>
      <c r="B23" s="598"/>
      <c r="C23" s="598"/>
      <c r="D23" s="39" t="s">
        <v>15</v>
      </c>
      <c r="E23" s="598"/>
      <c r="F23" s="598"/>
      <c r="G23" s="598"/>
      <c r="H23" s="598"/>
      <c r="I23" s="598"/>
      <c r="J23" s="598"/>
      <c r="K23" s="39" t="s">
        <v>16</v>
      </c>
      <c r="L23" s="39"/>
      <c r="M23" s="598"/>
      <c r="N23" s="598"/>
      <c r="O23" s="598"/>
      <c r="P23" s="598"/>
      <c r="Q23" s="36"/>
      <c r="R23" s="36"/>
      <c r="S23" s="36"/>
      <c r="T23" s="36"/>
      <c r="U23" s="36"/>
    </row>
    <row r="24" spans="1:21" ht="18">
      <c r="A24" s="598"/>
      <c r="B24" s="598"/>
      <c r="C24" s="598"/>
      <c r="D24" s="598"/>
      <c r="E24" s="598"/>
      <c r="F24" s="598"/>
      <c r="G24" s="598"/>
      <c r="H24" s="598"/>
      <c r="I24" s="598"/>
      <c r="J24" s="598"/>
      <c r="K24" s="598"/>
      <c r="L24" s="598"/>
      <c r="M24" s="598"/>
      <c r="N24" s="598"/>
      <c r="O24" s="598"/>
      <c r="P24" s="598"/>
      <c r="Q24" s="36"/>
      <c r="R24" s="36"/>
      <c r="S24" s="36"/>
      <c r="T24" s="36"/>
      <c r="U24" s="36"/>
    </row>
    <row r="25" spans="1:21" ht="18">
      <c r="A25" s="598"/>
      <c r="B25" s="598"/>
      <c r="C25" s="598"/>
      <c r="D25" s="598"/>
      <c r="E25" s="598"/>
      <c r="F25" s="598"/>
      <c r="G25" s="598"/>
      <c r="H25" s="598"/>
      <c r="I25" s="598"/>
      <c r="J25" s="598"/>
      <c r="K25" s="598"/>
      <c r="L25" s="598"/>
      <c r="M25" s="598"/>
      <c r="N25" s="598"/>
      <c r="O25" s="598"/>
      <c r="P25" s="598"/>
      <c r="Q25" s="36"/>
      <c r="R25" s="36"/>
      <c r="S25" s="36"/>
      <c r="T25" s="36"/>
      <c r="U25" s="36"/>
    </row>
    <row r="26" spans="1:21" ht="18">
      <c r="A26" s="598"/>
      <c r="B26" s="598"/>
      <c r="C26" s="598"/>
      <c r="E26" s="598"/>
      <c r="F26" s="598"/>
      <c r="G26" s="598"/>
      <c r="H26" s="598"/>
      <c r="I26" s="598"/>
      <c r="J26" s="598"/>
      <c r="L26" s="598"/>
      <c r="M26" s="598"/>
      <c r="N26" s="598"/>
      <c r="O26" s="598"/>
      <c r="P26" s="598"/>
      <c r="Q26" s="36"/>
      <c r="R26" s="36"/>
      <c r="S26" s="36"/>
      <c r="T26" s="36"/>
      <c r="U26" s="36"/>
    </row>
    <row r="27" spans="1:21" ht="18">
      <c r="A27" s="598"/>
      <c r="B27" s="598"/>
      <c r="C27" s="598"/>
      <c r="D27" s="598"/>
      <c r="E27" s="598"/>
      <c r="F27" s="598"/>
      <c r="G27" s="598"/>
      <c r="H27" s="598"/>
      <c r="I27" s="598"/>
      <c r="J27" s="598"/>
      <c r="K27" s="598"/>
      <c r="L27" s="598"/>
      <c r="M27" s="598"/>
      <c r="N27" s="598"/>
      <c r="O27" s="598"/>
      <c r="P27" s="598"/>
      <c r="Q27" s="36"/>
      <c r="R27" s="36"/>
      <c r="S27" s="36"/>
      <c r="T27" s="36"/>
      <c r="U27" s="36"/>
    </row>
    <row r="28" spans="1:21" ht="21.75" customHeight="1"/>
    <row r="29" spans="1:21" ht="25.5" customHeight="1"/>
    <row r="31" spans="1:21" ht="23.25" customHeight="1"/>
    <row r="36" spans="1:16" ht="16.5">
      <c r="D36" s="34"/>
      <c r="E36" s="34"/>
      <c r="F36" s="34"/>
      <c r="G36" s="34"/>
      <c r="H36" s="34"/>
      <c r="I36" s="34"/>
      <c r="J36" s="34"/>
      <c r="K36" s="34"/>
      <c r="L36" s="34"/>
      <c r="M36" s="34"/>
      <c r="N36" s="34"/>
      <c r="O36" s="34"/>
      <c r="P36" s="34"/>
    </row>
    <row r="39" spans="1:16" ht="16.5">
      <c r="A39" s="41"/>
      <c r="B39" s="42"/>
      <c r="C39" s="43"/>
    </row>
    <row r="41" spans="1:16" ht="16.5">
      <c r="K41" s="44"/>
    </row>
  </sheetData>
  <mergeCells count="1">
    <mergeCell ref="C1:P1"/>
  </mergeCells>
  <phoneticPr fontId="30" type="noConversion"/>
  <pageMargins left="0.7" right="0.7" top="0.75" bottom="0.75" header="0.3" footer="0.3"/>
  <pageSetup orientation="portrait" horizontalDpi="4294967295" verticalDpi="4294967295" r:id="rId1"/>
  <headerFooter>
    <oddFooter>&amp;L&amp;1#&amp;"Calibri"&amp;10&amp;K000000Sensitivity: Internal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3"/>
  <sheetViews>
    <sheetView workbookViewId="0">
      <selection activeCell="E25" sqref="E25"/>
    </sheetView>
  </sheetViews>
  <sheetFormatPr defaultRowHeight="14"/>
  <cols>
    <col min="1" max="1" width="21.25" customWidth="1"/>
    <col min="2" max="2" width="12.83203125" customWidth="1"/>
    <col min="3" max="6" width="20.83203125" customWidth="1"/>
    <col min="7" max="7" width="19.25" customWidth="1"/>
    <col min="8" max="8" width="12.25" customWidth="1"/>
    <col min="9" max="9" width="15" customWidth="1"/>
    <col min="10" max="12" width="17" customWidth="1"/>
    <col min="13" max="13" width="13.83203125" customWidth="1"/>
    <col min="14" max="14" width="18.25" customWidth="1"/>
    <col min="15" max="15" width="13.83203125" customWidth="1"/>
    <col min="16" max="16" width="17.75" hidden="1" customWidth="1"/>
  </cols>
  <sheetData>
    <row r="1" spans="1:18" s="13" customFormat="1" ht="38.5" customHeight="1">
      <c r="A1" s="899" t="s">
        <v>265</v>
      </c>
      <c r="B1" s="899"/>
      <c r="C1" s="899"/>
      <c r="D1" s="899"/>
      <c r="E1" s="899"/>
      <c r="F1" s="899"/>
      <c r="G1" s="899"/>
      <c r="H1" s="899"/>
      <c r="I1" s="899"/>
      <c r="J1" s="899"/>
      <c r="K1" s="900"/>
      <c r="L1" s="900"/>
    </row>
    <row r="2" spans="1:18" s="13" customFormat="1" ht="13">
      <c r="A2" s="868" t="s">
        <v>18</v>
      </c>
      <c r="B2" s="789" t="s">
        <v>19</v>
      </c>
      <c r="C2" s="870" t="s">
        <v>20</v>
      </c>
      <c r="D2" s="870"/>
      <c r="E2" s="870"/>
      <c r="F2" s="870"/>
      <c r="G2" s="871" t="s">
        <v>21</v>
      </c>
      <c r="H2" s="787" t="s">
        <v>19</v>
      </c>
      <c r="I2" s="864" t="s">
        <v>22</v>
      </c>
      <c r="J2" s="143" t="s">
        <v>266</v>
      </c>
    </row>
    <row r="3" spans="1:18" s="13" customFormat="1" ht="12.5">
      <c r="A3" s="892"/>
      <c r="B3" s="790"/>
      <c r="C3" s="159" t="s">
        <v>33</v>
      </c>
      <c r="D3" s="157" t="s">
        <v>34</v>
      </c>
      <c r="E3" s="159" t="s">
        <v>35</v>
      </c>
      <c r="F3" s="159" t="s">
        <v>36</v>
      </c>
      <c r="G3" s="890"/>
      <c r="H3" s="788"/>
      <c r="I3" s="891"/>
      <c r="J3" s="87" t="s">
        <v>35</v>
      </c>
    </row>
    <row r="4" spans="1:18" s="22" customFormat="1" ht="27.75" customHeight="1">
      <c r="A4" s="175" t="str">
        <f>'INGWE+AFRICA EXPRESS'!A4</f>
        <v>TBN</v>
      </c>
      <c r="B4" s="104" t="str">
        <f>'INGWE+AFRICA EXPRESS'!B4</f>
        <v>ZF506A</v>
      </c>
      <c r="C4" s="105">
        <f>'INGWE+AFRICA EXPRESS'!C4</f>
        <v>45690.916666666664</v>
      </c>
      <c r="D4" s="105">
        <f>'INGWE+AFRICA EXPRESS'!D4</f>
        <v>45691.75</v>
      </c>
      <c r="E4" s="105">
        <f>'INGWE+AFRICA EXPRESS'!E4</f>
        <v>45691.916666666664</v>
      </c>
      <c r="F4" s="105">
        <f>'INGWE+AFRICA EXPRESS'!F4</f>
        <v>45692.916666666664</v>
      </c>
      <c r="G4" s="96" t="s">
        <v>267</v>
      </c>
      <c r="H4" s="173" t="s">
        <v>268</v>
      </c>
      <c r="I4" s="18">
        <v>44880</v>
      </c>
      <c r="J4" s="167">
        <v>44887</v>
      </c>
    </row>
    <row r="5" spans="1:18" s="79" customFormat="1" ht="27.75" customHeight="1">
      <c r="A5" s="175" t="str">
        <f>'INGWE+AFRICA EXPRESS'!A5</f>
        <v>MSC LUCY</v>
      </c>
      <c r="B5" s="104" t="str">
        <f>'INGWE+AFRICA EXPRESS'!B5</f>
        <v>ZF507A</v>
      </c>
      <c r="C5" s="105">
        <f>'INGWE+AFRICA EXPRESS'!C5</f>
        <v>45697.916666666664</v>
      </c>
      <c r="D5" s="105">
        <f>'INGWE+AFRICA EXPRESS'!D5</f>
        <v>45698.75</v>
      </c>
      <c r="E5" s="105">
        <f>'INGWE+AFRICA EXPRESS'!E5</f>
        <v>45698.916666666664</v>
      </c>
      <c r="F5" s="105">
        <f>'INGWE+AFRICA EXPRESS'!F5</f>
        <v>45699.916666666664</v>
      </c>
      <c r="G5" s="174" t="s">
        <v>269</v>
      </c>
      <c r="H5" s="173" t="s">
        <v>270</v>
      </c>
      <c r="I5" s="18">
        <f>I4+7</f>
        <v>44887</v>
      </c>
      <c r="J5" s="167">
        <f>J4+7</f>
        <v>44894</v>
      </c>
    </row>
    <row r="6" spans="1:18" s="79" customFormat="1" ht="27.75" customHeight="1">
      <c r="A6" s="175" t="str">
        <f>'INGWE+AFRICA EXPRESS'!A6</f>
        <v>MSC LAGOS X</v>
      </c>
      <c r="B6" s="104" t="str">
        <f>'INGWE+AFRICA EXPRESS'!B6</f>
        <v>ZF508A</v>
      </c>
      <c r="C6" s="105">
        <f>'INGWE+AFRICA EXPRESS'!C6</f>
        <v>45704.916666666664</v>
      </c>
      <c r="D6" s="105">
        <f>'INGWE+AFRICA EXPRESS'!D6</f>
        <v>45705.75</v>
      </c>
      <c r="E6" s="105">
        <f>'INGWE+AFRICA EXPRESS'!E6</f>
        <v>45705.916666666664</v>
      </c>
      <c r="F6" s="105">
        <f>'INGWE+AFRICA EXPRESS'!F6</f>
        <v>45706.916666666664</v>
      </c>
      <c r="G6" s="174" t="s">
        <v>271</v>
      </c>
      <c r="H6" s="173" t="s">
        <v>272</v>
      </c>
      <c r="I6" s="18">
        <f t="shared" ref="I6:I9" si="0">I5+7</f>
        <v>44894</v>
      </c>
      <c r="J6" s="167">
        <f t="shared" ref="J6:J9" si="1">J5+7</f>
        <v>44901</v>
      </c>
    </row>
    <row r="7" spans="1:18" s="79" customFormat="1" ht="27.75" customHeight="1">
      <c r="A7" s="175" t="str">
        <f>'INGWE+AFRICA EXPRESS'!A7</f>
        <v>MSC PALAK</v>
      </c>
      <c r="B7" s="104" t="str">
        <f>'INGWE+AFRICA EXPRESS'!B7</f>
        <v>ZF509A</v>
      </c>
      <c r="C7" s="105">
        <f>'INGWE+AFRICA EXPRESS'!C7</f>
        <v>45711.916666666664</v>
      </c>
      <c r="D7" s="105">
        <f>'INGWE+AFRICA EXPRESS'!D7</f>
        <v>45712.75</v>
      </c>
      <c r="E7" s="105">
        <f>'INGWE+AFRICA EXPRESS'!E7</f>
        <v>45712.916666666664</v>
      </c>
      <c r="F7" s="105">
        <f>'INGWE+AFRICA EXPRESS'!F7</f>
        <v>45713.916666666664</v>
      </c>
      <c r="G7" s="174" t="s">
        <v>273</v>
      </c>
      <c r="H7" s="173" t="s">
        <v>274</v>
      </c>
      <c r="I7" s="18">
        <f t="shared" si="0"/>
        <v>44901</v>
      </c>
      <c r="J7" s="167">
        <f t="shared" si="1"/>
        <v>44908</v>
      </c>
    </row>
    <row r="8" spans="1:18" s="79" customFormat="1" ht="27.75" customHeight="1">
      <c r="A8" s="175" t="str">
        <f>'INGWE+AFRICA EXPRESS'!A8</f>
        <v>MSC FIE X</v>
      </c>
      <c r="B8" s="104" t="str">
        <f>'INGWE+AFRICA EXPRESS'!B8</f>
        <v>ZF510A</v>
      </c>
      <c r="C8" s="105">
        <f>'INGWE+AFRICA EXPRESS'!C8</f>
        <v>45718.916666666664</v>
      </c>
      <c r="D8" s="105">
        <f>'INGWE+AFRICA EXPRESS'!D8</f>
        <v>45719.75</v>
      </c>
      <c r="E8" s="105">
        <f>'INGWE+AFRICA EXPRESS'!E8</f>
        <v>45719.916666666664</v>
      </c>
      <c r="F8" s="105">
        <f>'INGWE+AFRICA EXPRESS'!F8</f>
        <v>45720.916666666664</v>
      </c>
      <c r="G8" s="174" t="s">
        <v>275</v>
      </c>
      <c r="H8" s="173" t="s">
        <v>276</v>
      </c>
      <c r="I8" s="18">
        <f t="shared" si="0"/>
        <v>44908</v>
      </c>
      <c r="J8" s="167">
        <f t="shared" si="1"/>
        <v>44915</v>
      </c>
    </row>
    <row r="9" spans="1:18" s="79" customFormat="1" ht="27.75" customHeight="1">
      <c r="A9" s="176" t="str">
        <f>'INGWE+AFRICA EXPRESS'!A9</f>
        <v>MSC STELLA</v>
      </c>
      <c r="B9" s="177" t="str">
        <f>'INGWE+AFRICA EXPRESS'!B9</f>
        <v>ZF511A</v>
      </c>
      <c r="C9" s="178">
        <f>'INGWE+AFRICA EXPRESS'!C9</f>
        <v>45725.916666666664</v>
      </c>
      <c r="D9" s="178">
        <f>'INGWE+AFRICA EXPRESS'!D9</f>
        <v>45726.75</v>
      </c>
      <c r="E9" s="178">
        <f>'INGWE+AFRICA EXPRESS'!E9</f>
        <v>45726.916666666664</v>
      </c>
      <c r="F9" s="178">
        <f>'INGWE+AFRICA EXPRESS'!F9</f>
        <v>45727.916666666664</v>
      </c>
      <c r="G9" s="179" t="s">
        <v>277</v>
      </c>
      <c r="H9" s="173" t="s">
        <v>278</v>
      </c>
      <c r="I9" s="18">
        <f t="shared" si="0"/>
        <v>44915</v>
      </c>
      <c r="J9" s="167">
        <f t="shared" si="1"/>
        <v>44922</v>
      </c>
    </row>
    <row r="10" spans="1:18" s="81" customFormat="1" ht="31.5" hidden="1" customHeight="1">
      <c r="A10" s="896" t="s">
        <v>279</v>
      </c>
      <c r="B10" s="896"/>
      <c r="C10" s="896"/>
      <c r="D10" s="896"/>
      <c r="E10" s="896"/>
      <c r="F10" s="896"/>
      <c r="G10" s="896"/>
      <c r="H10" s="896"/>
      <c r="I10" s="896"/>
      <c r="J10" s="896"/>
      <c r="K10" s="80"/>
      <c r="M10" s="80"/>
      <c r="O10" s="101"/>
    </row>
    <row r="11" spans="1:18" s="80" customFormat="1" hidden="1">
      <c r="A11" s="783" t="s">
        <v>18</v>
      </c>
      <c r="B11" s="789" t="s">
        <v>19</v>
      </c>
      <c r="C11" s="895" t="s">
        <v>20</v>
      </c>
      <c r="D11" s="895"/>
      <c r="E11" s="895"/>
      <c r="F11" s="895"/>
      <c r="G11" s="787" t="s">
        <v>21</v>
      </c>
      <c r="H11" s="897" t="s">
        <v>19</v>
      </c>
      <c r="I11" s="789" t="s">
        <v>22</v>
      </c>
      <c r="J11" s="218" t="s">
        <v>280</v>
      </c>
      <c r="M11" s="79"/>
      <c r="N11" s="79"/>
      <c r="O11" s="79"/>
      <c r="P11" s="79"/>
      <c r="Q11" s="79"/>
      <c r="R11" s="79"/>
    </row>
    <row r="12" spans="1:18" s="80" customFormat="1" hidden="1">
      <c r="A12" s="784"/>
      <c r="B12" s="790"/>
      <c r="C12" s="157" t="s">
        <v>33</v>
      </c>
      <c r="D12" s="157" t="s">
        <v>34</v>
      </c>
      <c r="E12" s="157" t="s">
        <v>35</v>
      </c>
      <c r="F12" s="157" t="s">
        <v>36</v>
      </c>
      <c r="G12" s="788"/>
      <c r="H12" s="898"/>
      <c r="I12" s="790"/>
      <c r="J12" s="180" t="s">
        <v>35</v>
      </c>
      <c r="K12" s="79"/>
      <c r="L12" s="79"/>
      <c r="M12" s="79"/>
      <c r="N12" s="79"/>
      <c r="O12" s="79"/>
      <c r="P12" s="79"/>
      <c r="Q12" s="79"/>
      <c r="R12" s="79"/>
    </row>
    <row r="13" spans="1:18" s="79" customFormat="1" ht="33.75" hidden="1" customHeight="1">
      <c r="A13" s="175" t="str">
        <f>'INGWE+AFRICA EXPRESS'!A4</f>
        <v>TBN</v>
      </c>
      <c r="B13" s="104" t="str">
        <f>'INGWE+AFRICA EXPRESS'!B4</f>
        <v>ZF506A</v>
      </c>
      <c r="C13" s="105">
        <f>'INGWE+AFRICA EXPRESS'!C4</f>
        <v>45690.916666666664</v>
      </c>
      <c r="D13" s="105">
        <f>'INGWE+AFRICA EXPRESS'!D4</f>
        <v>45691.75</v>
      </c>
      <c r="E13" s="105">
        <f>'INGWE+AFRICA EXPRESS'!E4</f>
        <v>45691.916666666664</v>
      </c>
      <c r="F13" s="105">
        <f>'INGWE+AFRICA EXPRESS'!F4</f>
        <v>45692.916666666664</v>
      </c>
      <c r="G13" s="145" t="s">
        <v>281</v>
      </c>
      <c r="H13" s="146" t="s">
        <v>282</v>
      </c>
      <c r="I13" s="18">
        <v>44858</v>
      </c>
      <c r="J13" s="167">
        <f>I13+14</f>
        <v>44872</v>
      </c>
      <c r="L13" s="205"/>
    </row>
    <row r="14" spans="1:18" s="79" customFormat="1" ht="33.75" hidden="1" customHeight="1">
      <c r="A14" s="175" t="str">
        <f>'INGWE+AFRICA EXPRESS'!A5</f>
        <v>MSC LUCY</v>
      </c>
      <c r="B14" s="104" t="str">
        <f>'INGWE+AFRICA EXPRESS'!B5</f>
        <v>ZF507A</v>
      </c>
      <c r="C14" s="105">
        <f>'INGWE+AFRICA EXPRESS'!C5</f>
        <v>45697.916666666664</v>
      </c>
      <c r="D14" s="105">
        <f>'INGWE+AFRICA EXPRESS'!D5</f>
        <v>45698.75</v>
      </c>
      <c r="E14" s="105">
        <f>'INGWE+AFRICA EXPRESS'!E5</f>
        <v>45698.916666666664</v>
      </c>
      <c r="F14" s="105">
        <f>'INGWE+AFRICA EXPRESS'!F5</f>
        <v>45699.916666666664</v>
      </c>
      <c r="G14" s="145" t="s">
        <v>277</v>
      </c>
      <c r="H14" s="146" t="s">
        <v>283</v>
      </c>
      <c r="I14" s="18">
        <f t="shared" ref="I14:J18" si="2">I13+7</f>
        <v>44865</v>
      </c>
      <c r="J14" s="167">
        <f t="shared" si="2"/>
        <v>44879</v>
      </c>
      <c r="L14" s="166"/>
    </row>
    <row r="15" spans="1:18" s="22" customFormat="1" ht="33.75" hidden="1" customHeight="1">
      <c r="A15" s="175" t="str">
        <f>'INGWE+AFRICA EXPRESS'!A6</f>
        <v>MSC LAGOS X</v>
      </c>
      <c r="B15" s="104" t="str">
        <f>'INGWE+AFRICA EXPRESS'!B6</f>
        <v>ZF508A</v>
      </c>
      <c r="C15" s="105">
        <f>'INGWE+AFRICA EXPRESS'!C6</f>
        <v>45704.916666666664</v>
      </c>
      <c r="D15" s="105">
        <f>'INGWE+AFRICA EXPRESS'!D6</f>
        <v>45705.75</v>
      </c>
      <c r="E15" s="105">
        <f>'INGWE+AFRICA EXPRESS'!E6</f>
        <v>45705.916666666664</v>
      </c>
      <c r="F15" s="105">
        <f>'INGWE+AFRICA EXPRESS'!F6</f>
        <v>45706.916666666664</v>
      </c>
      <c r="G15" s="145" t="s">
        <v>50</v>
      </c>
      <c r="H15" s="146" t="s">
        <v>284</v>
      </c>
      <c r="I15" s="18">
        <f t="shared" si="2"/>
        <v>44872</v>
      </c>
      <c r="J15" s="167">
        <f t="shared" si="2"/>
        <v>44886</v>
      </c>
    </row>
    <row r="16" spans="1:18" s="22" customFormat="1" ht="33.75" hidden="1" customHeight="1">
      <c r="A16" s="175" t="str">
        <f>'INGWE+AFRICA EXPRESS'!A7</f>
        <v>MSC PALAK</v>
      </c>
      <c r="B16" s="104" t="str">
        <f>'INGWE+AFRICA EXPRESS'!B7</f>
        <v>ZF509A</v>
      </c>
      <c r="C16" s="105">
        <f>'INGWE+AFRICA EXPRESS'!C7</f>
        <v>45711.916666666664</v>
      </c>
      <c r="D16" s="105">
        <f>'INGWE+AFRICA EXPRESS'!D7</f>
        <v>45712.75</v>
      </c>
      <c r="E16" s="105">
        <f>'INGWE+AFRICA EXPRESS'!E7</f>
        <v>45712.916666666664</v>
      </c>
      <c r="F16" s="105">
        <f>'INGWE+AFRICA EXPRESS'!F7</f>
        <v>45713.916666666664</v>
      </c>
      <c r="G16" s="145" t="s">
        <v>285</v>
      </c>
      <c r="H16" s="146" t="s">
        <v>286</v>
      </c>
      <c r="I16" s="18">
        <f t="shared" si="2"/>
        <v>44879</v>
      </c>
      <c r="J16" s="167">
        <f t="shared" si="2"/>
        <v>44893</v>
      </c>
    </row>
    <row r="17" spans="1:10" s="22" customFormat="1" ht="33.75" hidden="1" customHeight="1">
      <c r="A17" s="175" t="str">
        <f>'INGWE+AFRICA EXPRESS'!A8</f>
        <v>MSC FIE X</v>
      </c>
      <c r="B17" s="104" t="str">
        <f>'INGWE+AFRICA EXPRESS'!B8</f>
        <v>ZF510A</v>
      </c>
      <c r="C17" s="105">
        <f>'INGWE+AFRICA EXPRESS'!C8</f>
        <v>45718.916666666664</v>
      </c>
      <c r="D17" s="105">
        <f>'INGWE+AFRICA EXPRESS'!D8</f>
        <v>45719.75</v>
      </c>
      <c r="E17" s="105">
        <f>'INGWE+AFRICA EXPRESS'!E8</f>
        <v>45719.916666666664</v>
      </c>
      <c r="F17" s="105">
        <f>'INGWE+AFRICA EXPRESS'!F8</f>
        <v>45720.916666666664</v>
      </c>
      <c r="G17" s="145" t="s">
        <v>281</v>
      </c>
      <c r="H17" s="146" t="s">
        <v>287</v>
      </c>
      <c r="I17" s="18">
        <f t="shared" si="2"/>
        <v>44886</v>
      </c>
      <c r="J17" s="167">
        <f t="shared" si="2"/>
        <v>44900</v>
      </c>
    </row>
    <row r="18" spans="1:10" s="22" customFormat="1" ht="33.75" hidden="1" customHeight="1">
      <c r="A18" s="176" t="str">
        <f>'INGWE+AFRICA EXPRESS'!A9</f>
        <v>MSC STELLA</v>
      </c>
      <c r="B18" s="177" t="str">
        <f>'INGWE+AFRICA EXPRESS'!B9</f>
        <v>ZF511A</v>
      </c>
      <c r="C18" s="178">
        <f>'INGWE+AFRICA EXPRESS'!C9</f>
        <v>45725.916666666664</v>
      </c>
      <c r="D18" s="178">
        <f>'INGWE+AFRICA EXPRESS'!D9</f>
        <v>45726.75</v>
      </c>
      <c r="E18" s="178">
        <f>'INGWE+AFRICA EXPRESS'!E9</f>
        <v>45726.916666666664</v>
      </c>
      <c r="F18" s="178">
        <f>'INGWE+AFRICA EXPRESS'!F9</f>
        <v>45727.916666666664</v>
      </c>
      <c r="G18" s="179" t="s">
        <v>50</v>
      </c>
      <c r="H18" s="181" t="s">
        <v>288</v>
      </c>
      <c r="I18" s="168">
        <f t="shared" si="2"/>
        <v>44893</v>
      </c>
      <c r="J18" s="169">
        <f t="shared" si="2"/>
        <v>44907</v>
      </c>
    </row>
    <row r="19" spans="1:10" ht="14.25" customHeight="1"/>
    <row r="20" spans="1:10">
      <c r="A20" s="5" t="s">
        <v>263</v>
      </c>
    </row>
    <row r="21" spans="1:10">
      <c r="A21" s="5" t="s">
        <v>264</v>
      </c>
    </row>
    <row r="22" spans="1:10">
      <c r="A22" s="6" t="s">
        <v>64</v>
      </c>
    </row>
    <row r="23" spans="1:10">
      <c r="A23" s="2" t="s">
        <v>65</v>
      </c>
    </row>
  </sheetData>
  <mergeCells count="14">
    <mergeCell ref="A1:L1"/>
    <mergeCell ref="A2:A3"/>
    <mergeCell ref="B2:B3"/>
    <mergeCell ref="C2:F2"/>
    <mergeCell ref="G2:G3"/>
    <mergeCell ref="H2:H3"/>
    <mergeCell ref="I2:I3"/>
    <mergeCell ref="A10:J10"/>
    <mergeCell ref="I11:I12"/>
    <mergeCell ref="A11:A12"/>
    <mergeCell ref="B11:B12"/>
    <mergeCell ref="C11:F11"/>
    <mergeCell ref="G11:G12"/>
    <mergeCell ref="H11:H12"/>
  </mergeCells>
  <phoneticPr fontId="34" type="noConversion"/>
  <pageMargins left="0.7" right="0.7" top="0.75" bottom="0.75" header="0.3" footer="0.3"/>
  <pageSetup paperSize="9" orientation="portrait" r:id="rId1"/>
  <headerFooter>
    <oddFooter>&amp;L&amp;1#&amp;"Calibri"&amp;10&amp;K000000Sensitivity: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W22"/>
  <sheetViews>
    <sheetView topLeftCell="A2" workbookViewId="0">
      <selection activeCell="J19" sqref="J19"/>
    </sheetView>
  </sheetViews>
  <sheetFormatPr defaultRowHeight="14"/>
  <cols>
    <col min="1" max="1" width="21.25" customWidth="1"/>
    <col min="2" max="2" width="12.83203125" customWidth="1"/>
    <col min="3" max="6" width="20.83203125" customWidth="1"/>
    <col min="7" max="7" width="23.83203125" customWidth="1"/>
    <col min="8" max="8" width="12.25" customWidth="1"/>
    <col min="9" max="9" width="15" customWidth="1"/>
    <col min="10" max="12" width="17" customWidth="1"/>
    <col min="13" max="14" width="18.25" customWidth="1"/>
    <col min="15" max="15" width="13.83203125" customWidth="1"/>
    <col min="16" max="16" width="17.75" customWidth="1"/>
  </cols>
  <sheetData>
    <row r="1" spans="1:23" s="13" customFormat="1" ht="38.5" customHeight="1">
      <c r="A1" s="901" t="s">
        <v>289</v>
      </c>
      <c r="B1" s="901"/>
      <c r="C1" s="901"/>
      <c r="D1" s="901"/>
      <c r="E1" s="901"/>
      <c r="F1" s="901"/>
      <c r="G1" s="901"/>
      <c r="H1" s="901"/>
      <c r="I1" s="901"/>
      <c r="J1" s="901"/>
      <c r="K1" s="901"/>
      <c r="L1" s="901"/>
      <c r="M1" s="901"/>
      <c r="N1" s="901"/>
      <c r="O1" s="189">
        <f>'CONDOR+LYNX'!M1</f>
        <v>45689</v>
      </c>
    </row>
    <row r="2" spans="1:23" s="13" customFormat="1" ht="13.5" customHeight="1">
      <c r="A2" s="868" t="s">
        <v>18</v>
      </c>
      <c r="B2" s="789" t="s">
        <v>19</v>
      </c>
      <c r="C2" s="870" t="s">
        <v>20</v>
      </c>
      <c r="D2" s="870"/>
      <c r="E2" s="870"/>
      <c r="F2" s="870"/>
      <c r="G2" s="871" t="s">
        <v>21</v>
      </c>
      <c r="H2" s="787" t="s">
        <v>19</v>
      </c>
      <c r="I2" s="864" t="s">
        <v>22</v>
      </c>
      <c r="J2" s="322" t="s">
        <v>253</v>
      </c>
      <c r="K2" s="142" t="s">
        <v>290</v>
      </c>
      <c r="L2" s="323" t="s">
        <v>291</v>
      </c>
      <c r="M2" s="307" t="s">
        <v>292</v>
      </c>
      <c r="N2" s="307" t="s">
        <v>293</v>
      </c>
      <c r="O2" s="294" t="s">
        <v>294</v>
      </c>
    </row>
    <row r="3" spans="1:23" s="13" customFormat="1" ht="12.5">
      <c r="A3" s="892"/>
      <c r="B3" s="790"/>
      <c r="C3" s="159" t="s">
        <v>33</v>
      </c>
      <c r="D3" s="157" t="s">
        <v>34</v>
      </c>
      <c r="E3" s="159" t="s">
        <v>35</v>
      </c>
      <c r="F3" s="159" t="s">
        <v>36</v>
      </c>
      <c r="G3" s="890"/>
      <c r="H3" s="788"/>
      <c r="I3" s="891"/>
      <c r="J3" s="224" t="s">
        <v>35</v>
      </c>
      <c r="K3" s="159" t="s">
        <v>35</v>
      </c>
      <c r="L3" s="159" t="s">
        <v>35</v>
      </c>
      <c r="M3" s="102" t="s">
        <v>35</v>
      </c>
      <c r="N3" s="159" t="s">
        <v>35</v>
      </c>
      <c r="O3" s="87" t="s">
        <v>35</v>
      </c>
    </row>
    <row r="4" spans="1:23" s="22" customFormat="1" ht="27.75" customHeight="1">
      <c r="A4" s="175" t="str">
        <f>'INGWE+AFRICA EXPRESS'!A4</f>
        <v>TBN</v>
      </c>
      <c r="B4" s="104" t="str">
        <f>'INGWE+AFRICA EXPRESS'!B4</f>
        <v>ZF506A</v>
      </c>
      <c r="C4" s="105">
        <f>'INGWE+AFRICA EXPRESS'!C4</f>
        <v>45690.916666666664</v>
      </c>
      <c r="D4" s="105">
        <f>'INGWE+AFRICA EXPRESS'!D4</f>
        <v>45691.75</v>
      </c>
      <c r="E4" s="105">
        <f>'INGWE+AFRICA EXPRESS'!E4</f>
        <v>45691.916666666664</v>
      </c>
      <c r="F4" s="105">
        <f>'INGWE+AFRICA EXPRESS'!F4</f>
        <v>45692.916666666664</v>
      </c>
      <c r="G4" s="183" t="s">
        <v>255</v>
      </c>
      <c r="H4" s="173" t="s">
        <v>295</v>
      </c>
      <c r="I4" s="18">
        <v>45535</v>
      </c>
      <c r="J4" s="18">
        <v>45542</v>
      </c>
      <c r="K4" s="18">
        <v>45547</v>
      </c>
      <c r="L4" s="18">
        <v>45549</v>
      </c>
      <c r="M4" s="18">
        <v>45554</v>
      </c>
      <c r="N4" s="18">
        <v>45557</v>
      </c>
      <c r="O4" s="167">
        <v>45559</v>
      </c>
    </row>
    <row r="5" spans="1:23" s="79" customFormat="1" ht="27.75" customHeight="1">
      <c r="A5" s="175" t="str">
        <f>'INGWE+AFRICA EXPRESS'!A5</f>
        <v>MSC LUCY</v>
      </c>
      <c r="B5" s="104" t="str">
        <f>'INGWE+AFRICA EXPRESS'!B5</f>
        <v>ZF507A</v>
      </c>
      <c r="C5" s="105">
        <f>'INGWE+AFRICA EXPRESS'!C5</f>
        <v>45697.916666666664</v>
      </c>
      <c r="D5" s="105">
        <f>'INGWE+AFRICA EXPRESS'!D5</f>
        <v>45698.75</v>
      </c>
      <c r="E5" s="105">
        <f>'INGWE+AFRICA EXPRESS'!E5</f>
        <v>45698.916666666664</v>
      </c>
      <c r="F5" s="182">
        <f>'INGWE+AFRICA EXPRESS'!F5</f>
        <v>45699.916666666664</v>
      </c>
      <c r="G5" s="125" t="s">
        <v>296</v>
      </c>
      <c r="H5" s="128" t="s">
        <v>297</v>
      </c>
      <c r="I5" s="144">
        <f t="shared" ref="I5:K9" si="0">I4+7</f>
        <v>45542</v>
      </c>
      <c r="J5" s="144">
        <f>J4+7</f>
        <v>45549</v>
      </c>
      <c r="K5" s="18">
        <f t="shared" si="0"/>
        <v>45554</v>
      </c>
      <c r="L5" s="18">
        <f t="shared" ref="L5:O9" si="1">L4+7</f>
        <v>45556</v>
      </c>
      <c r="M5" s="18">
        <f t="shared" si="1"/>
        <v>45561</v>
      </c>
      <c r="N5" s="18">
        <f t="shared" si="1"/>
        <v>45564</v>
      </c>
      <c r="O5" s="167">
        <f t="shared" si="1"/>
        <v>45566</v>
      </c>
    </row>
    <row r="6" spans="1:23" s="79" customFormat="1" ht="27.75" customHeight="1">
      <c r="A6" s="175" t="str">
        <f>'INGWE+AFRICA EXPRESS'!A6</f>
        <v>MSC LAGOS X</v>
      </c>
      <c r="B6" s="104" t="str">
        <f>'INGWE+AFRICA EXPRESS'!B6</f>
        <v>ZF508A</v>
      </c>
      <c r="C6" s="105">
        <f>'INGWE+AFRICA EXPRESS'!C6</f>
        <v>45704.916666666664</v>
      </c>
      <c r="D6" s="105">
        <f>'INGWE+AFRICA EXPRESS'!D6</f>
        <v>45705.75</v>
      </c>
      <c r="E6" s="105">
        <f>'INGWE+AFRICA EXPRESS'!E6</f>
        <v>45705.916666666664</v>
      </c>
      <c r="F6" s="182">
        <f>'INGWE+AFRICA EXPRESS'!F6</f>
        <v>45706.916666666664</v>
      </c>
      <c r="G6" s="125" t="s">
        <v>298</v>
      </c>
      <c r="H6" s="173" t="s">
        <v>299</v>
      </c>
      <c r="I6" s="144">
        <f t="shared" si="0"/>
        <v>45549</v>
      </c>
      <c r="J6" s="144">
        <f t="shared" si="0"/>
        <v>45556</v>
      </c>
      <c r="K6" s="18">
        <f t="shared" si="0"/>
        <v>45561</v>
      </c>
      <c r="L6" s="18">
        <f t="shared" si="1"/>
        <v>45563</v>
      </c>
      <c r="M6" s="18">
        <f t="shared" si="1"/>
        <v>45568</v>
      </c>
      <c r="N6" s="18">
        <f t="shared" si="1"/>
        <v>45571</v>
      </c>
      <c r="O6" s="167">
        <f t="shared" si="1"/>
        <v>45573</v>
      </c>
    </row>
    <row r="7" spans="1:23" s="79" customFormat="1" ht="27.75" customHeight="1">
      <c r="A7" s="175" t="str">
        <f>'INGWE+AFRICA EXPRESS'!A7</f>
        <v>MSC PALAK</v>
      </c>
      <c r="B7" s="104" t="str">
        <f>'INGWE+AFRICA EXPRESS'!B7</f>
        <v>ZF509A</v>
      </c>
      <c r="C7" s="105">
        <f>'INGWE+AFRICA EXPRESS'!C7</f>
        <v>45711.916666666664</v>
      </c>
      <c r="D7" s="105">
        <f>'INGWE+AFRICA EXPRESS'!D7</f>
        <v>45712.75</v>
      </c>
      <c r="E7" s="105">
        <f>'INGWE+AFRICA EXPRESS'!E7</f>
        <v>45712.916666666664</v>
      </c>
      <c r="F7" s="182">
        <f>'INGWE+AFRICA EXPRESS'!F7</f>
        <v>45713.916666666664</v>
      </c>
      <c r="G7" s="125" t="s">
        <v>285</v>
      </c>
      <c r="H7" s="128" t="s">
        <v>300</v>
      </c>
      <c r="I7" s="144">
        <f t="shared" si="0"/>
        <v>45556</v>
      </c>
      <c r="J7" s="144">
        <f t="shared" si="0"/>
        <v>45563</v>
      </c>
      <c r="K7" s="18">
        <f t="shared" si="0"/>
        <v>45568</v>
      </c>
      <c r="L7" s="18">
        <f t="shared" si="1"/>
        <v>45570</v>
      </c>
      <c r="M7" s="18">
        <f t="shared" si="1"/>
        <v>45575</v>
      </c>
      <c r="N7" s="18">
        <f t="shared" si="1"/>
        <v>45578</v>
      </c>
      <c r="O7" s="167">
        <f t="shared" si="1"/>
        <v>45580</v>
      </c>
    </row>
    <row r="8" spans="1:23" s="79" customFormat="1" ht="27.75" customHeight="1">
      <c r="A8" s="175" t="str">
        <f>'INGWE+AFRICA EXPRESS'!A8</f>
        <v>MSC FIE X</v>
      </c>
      <c r="B8" s="104" t="str">
        <f>'INGWE+AFRICA EXPRESS'!B8</f>
        <v>ZF510A</v>
      </c>
      <c r="C8" s="105">
        <f>'INGWE+AFRICA EXPRESS'!C8</f>
        <v>45718.916666666664</v>
      </c>
      <c r="D8" s="105">
        <f>'INGWE+AFRICA EXPRESS'!D8</f>
        <v>45719.75</v>
      </c>
      <c r="E8" s="105">
        <f>'INGWE+AFRICA EXPRESS'!E8</f>
        <v>45719.916666666664</v>
      </c>
      <c r="F8" s="182">
        <f>'INGWE+AFRICA EXPRESS'!F8</f>
        <v>45720.916666666664</v>
      </c>
      <c r="G8" s="125" t="s">
        <v>281</v>
      </c>
      <c r="H8" s="173" t="s">
        <v>301</v>
      </c>
      <c r="I8" s="144">
        <f t="shared" si="0"/>
        <v>45563</v>
      </c>
      <c r="J8" s="144">
        <f t="shared" si="0"/>
        <v>45570</v>
      </c>
      <c r="K8" s="18">
        <f t="shared" si="0"/>
        <v>45575</v>
      </c>
      <c r="L8" s="18">
        <f t="shared" si="1"/>
        <v>45577</v>
      </c>
      <c r="M8" s="18">
        <f t="shared" si="1"/>
        <v>45582</v>
      </c>
      <c r="N8" s="18">
        <f t="shared" si="1"/>
        <v>45585</v>
      </c>
      <c r="O8" s="167">
        <f t="shared" si="1"/>
        <v>45587</v>
      </c>
    </row>
    <row r="9" spans="1:23" s="79" customFormat="1" ht="27.75" customHeight="1">
      <c r="A9" s="176" t="str">
        <f>'INGWE+AFRICA EXPRESS'!A9</f>
        <v>MSC STELLA</v>
      </c>
      <c r="B9" s="177" t="str">
        <f>'INGWE+AFRICA EXPRESS'!B9</f>
        <v>ZF511A</v>
      </c>
      <c r="C9" s="178">
        <f>'INGWE+AFRICA EXPRESS'!C9</f>
        <v>45725.916666666664</v>
      </c>
      <c r="D9" s="178">
        <f>'INGWE+AFRICA EXPRESS'!D9</f>
        <v>45726.75</v>
      </c>
      <c r="E9" s="178">
        <f>'INGWE+AFRICA EXPRESS'!E9</f>
        <v>45726.916666666664</v>
      </c>
      <c r="F9" s="178">
        <f>'INGWE+AFRICA EXPRESS'!F9</f>
        <v>45727.916666666664</v>
      </c>
      <c r="G9" s="324" t="s">
        <v>302</v>
      </c>
      <c r="H9" s="273" t="s">
        <v>303</v>
      </c>
      <c r="I9" s="168">
        <f t="shared" si="0"/>
        <v>45570</v>
      </c>
      <c r="J9" s="325">
        <f t="shared" si="0"/>
        <v>45577</v>
      </c>
      <c r="K9" s="168">
        <f t="shared" si="0"/>
        <v>45582</v>
      </c>
      <c r="L9" s="168">
        <f t="shared" si="1"/>
        <v>45584</v>
      </c>
      <c r="M9" s="168">
        <f t="shared" si="1"/>
        <v>45589</v>
      </c>
      <c r="N9" s="168">
        <f t="shared" si="1"/>
        <v>45592</v>
      </c>
      <c r="O9" s="169">
        <f t="shared" si="1"/>
        <v>45594</v>
      </c>
    </row>
    <row r="10" spans="1:23" s="79" customFormat="1">
      <c r="A10" s="292"/>
      <c r="B10" s="292"/>
      <c r="C10" s="287"/>
      <c r="D10" s="287"/>
      <c r="E10" s="287"/>
      <c r="F10" s="287"/>
      <c r="G10" s="293"/>
      <c r="H10" s="49"/>
      <c r="I10" s="27"/>
      <c r="J10" s="27"/>
      <c r="K10" s="27"/>
      <c r="L10" s="27"/>
      <c r="M10" s="27"/>
      <c r="N10" s="27"/>
      <c r="O10" s="27"/>
    </row>
    <row r="11" spans="1:23" s="81" customFormat="1" ht="31.5" customHeight="1">
      <c r="A11" s="98"/>
      <c r="B11" s="99"/>
      <c r="C11" s="100"/>
      <c r="D11" s="100"/>
      <c r="E11" s="15"/>
      <c r="F11" s="906" t="s">
        <v>304</v>
      </c>
      <c r="G11" s="906"/>
      <c r="H11" s="21"/>
      <c r="I11" s="101"/>
      <c r="J11" s="101"/>
      <c r="K11" s="80"/>
      <c r="M11" s="80"/>
      <c r="O11" s="101"/>
    </row>
    <row r="12" spans="1:23" s="80" customFormat="1">
      <c r="A12" s="848" t="s">
        <v>18</v>
      </c>
      <c r="B12" s="834" t="s">
        <v>19</v>
      </c>
      <c r="C12" s="902" t="s">
        <v>20</v>
      </c>
      <c r="D12" s="902"/>
      <c r="E12" s="902"/>
      <c r="F12" s="903"/>
      <c r="G12" s="904" t="s">
        <v>21</v>
      </c>
      <c r="H12" s="905" t="s">
        <v>19</v>
      </c>
      <c r="I12" s="834" t="s">
        <v>22</v>
      </c>
      <c r="J12" s="154" t="s">
        <v>239</v>
      </c>
      <c r="K12" s="154" t="s">
        <v>241</v>
      </c>
      <c r="L12" s="156" t="s">
        <v>305</v>
      </c>
      <c r="M12" s="156" t="s">
        <v>306</v>
      </c>
      <c r="N12" s="154" t="s">
        <v>307</v>
      </c>
      <c r="O12" s="154" t="s">
        <v>308</v>
      </c>
      <c r="P12" s="65" t="s">
        <v>309</v>
      </c>
      <c r="Q12" s="79"/>
      <c r="R12" s="79"/>
      <c r="S12" s="79"/>
      <c r="T12" s="79"/>
      <c r="U12" s="79"/>
      <c r="V12" s="79"/>
    </row>
    <row r="13" spans="1:23" s="80" customFormat="1">
      <c r="A13" s="849"/>
      <c r="B13" s="790"/>
      <c r="C13" s="157" t="s">
        <v>33</v>
      </c>
      <c r="D13" s="157" t="s">
        <v>34</v>
      </c>
      <c r="E13" s="157" t="s">
        <v>35</v>
      </c>
      <c r="F13" s="157" t="s">
        <v>36</v>
      </c>
      <c r="G13" s="788"/>
      <c r="H13" s="898"/>
      <c r="I13" s="790"/>
      <c r="J13" s="157" t="s">
        <v>35</v>
      </c>
      <c r="K13" s="157" t="s">
        <v>35</v>
      </c>
      <c r="L13" s="157" t="s">
        <v>35</v>
      </c>
      <c r="M13" s="157" t="s">
        <v>35</v>
      </c>
      <c r="N13" s="157" t="s">
        <v>35</v>
      </c>
      <c r="O13" s="157" t="s">
        <v>35</v>
      </c>
      <c r="P13" s="106" t="s">
        <v>35</v>
      </c>
      <c r="Q13" s="79"/>
      <c r="R13" s="79"/>
      <c r="S13" s="79"/>
      <c r="T13" s="79"/>
      <c r="U13" s="79"/>
      <c r="V13" s="79"/>
      <c r="W13" s="79"/>
    </row>
    <row r="14" spans="1:23" s="79" customFormat="1" ht="33.75" customHeight="1">
      <c r="A14" s="172" t="str">
        <f>'INGWE+AFRICA EXPRESS'!A4</f>
        <v>TBN</v>
      </c>
      <c r="B14" s="104" t="str">
        <f>'INGWE+AFRICA EXPRESS'!B4</f>
        <v>ZF506A</v>
      </c>
      <c r="C14" s="105">
        <f>'INGWE+AFRICA EXPRESS'!C4</f>
        <v>45690.916666666664</v>
      </c>
      <c r="D14" s="105">
        <f>'INGWE+AFRICA EXPRESS'!D4</f>
        <v>45691.75</v>
      </c>
      <c r="E14" s="105">
        <f>'INGWE+AFRICA EXPRESS'!E4</f>
        <v>45691.916666666664</v>
      </c>
      <c r="F14" s="105">
        <f>'INGWE+AFRICA EXPRESS'!F4</f>
        <v>45692.916666666664</v>
      </c>
      <c r="G14" s="96" t="s">
        <v>310</v>
      </c>
      <c r="H14" s="146" t="s">
        <v>311</v>
      </c>
      <c r="I14" s="69">
        <v>45530</v>
      </c>
      <c r="J14" s="18">
        <v>45544</v>
      </c>
      <c r="K14" s="18">
        <v>45547</v>
      </c>
      <c r="L14" s="18">
        <v>45553</v>
      </c>
      <c r="M14" s="18">
        <v>45557</v>
      </c>
      <c r="N14" s="18">
        <v>45558</v>
      </c>
      <c r="O14" s="18">
        <v>45560</v>
      </c>
      <c r="P14" s="95">
        <v>45562</v>
      </c>
    </row>
    <row r="15" spans="1:23" s="79" customFormat="1" ht="33.75" customHeight="1">
      <c r="A15" s="172" t="str">
        <f>'INGWE+AFRICA EXPRESS'!A5</f>
        <v>MSC LUCY</v>
      </c>
      <c r="B15" s="104" t="str">
        <f>'INGWE+AFRICA EXPRESS'!B5</f>
        <v>ZF507A</v>
      </c>
      <c r="C15" s="105">
        <f>'INGWE+AFRICA EXPRESS'!C5</f>
        <v>45697.916666666664</v>
      </c>
      <c r="D15" s="105">
        <f>'INGWE+AFRICA EXPRESS'!D5</f>
        <v>45698.75</v>
      </c>
      <c r="E15" s="105">
        <f>'INGWE+AFRICA EXPRESS'!E5</f>
        <v>45698.916666666664</v>
      </c>
      <c r="F15" s="105">
        <f>'INGWE+AFRICA EXPRESS'!F5</f>
        <v>45699.916666666664</v>
      </c>
      <c r="G15" s="145" t="s">
        <v>312</v>
      </c>
      <c r="H15" s="146" t="s">
        <v>313</v>
      </c>
      <c r="I15" s="18">
        <f t="shared" ref="I15:O19" si="2">I14+7</f>
        <v>45537</v>
      </c>
      <c r="J15" s="18">
        <f t="shared" si="2"/>
        <v>45551</v>
      </c>
      <c r="K15" s="18">
        <f>K14+7</f>
        <v>45554</v>
      </c>
      <c r="L15" s="18">
        <f t="shared" si="2"/>
        <v>45560</v>
      </c>
      <c r="M15" s="18">
        <f t="shared" si="2"/>
        <v>45564</v>
      </c>
      <c r="N15" s="18">
        <f t="shared" si="2"/>
        <v>45565</v>
      </c>
      <c r="O15" s="18">
        <f t="shared" si="2"/>
        <v>45567</v>
      </c>
      <c r="P15" s="95">
        <f t="shared" ref="P15" si="3">P14+7</f>
        <v>45569</v>
      </c>
    </row>
    <row r="16" spans="1:23" s="22" customFormat="1" ht="33.75" customHeight="1">
      <c r="A16" s="172" t="str">
        <f>'INGWE+AFRICA EXPRESS'!A6</f>
        <v>MSC LAGOS X</v>
      </c>
      <c r="B16" s="104" t="str">
        <f>'INGWE+AFRICA EXPRESS'!B6</f>
        <v>ZF508A</v>
      </c>
      <c r="C16" s="105">
        <f>'INGWE+AFRICA EXPRESS'!C6</f>
        <v>45704.916666666664</v>
      </c>
      <c r="D16" s="105">
        <f>'INGWE+AFRICA EXPRESS'!D6</f>
        <v>45705.75</v>
      </c>
      <c r="E16" s="105">
        <f>'INGWE+AFRICA EXPRESS'!E6</f>
        <v>45705.916666666664</v>
      </c>
      <c r="F16" s="105">
        <f>'INGWE+AFRICA EXPRESS'!F6</f>
        <v>45706.916666666664</v>
      </c>
      <c r="G16" s="145" t="s">
        <v>314</v>
      </c>
      <c r="H16" s="146" t="s">
        <v>315</v>
      </c>
      <c r="I16" s="18">
        <f t="shared" si="2"/>
        <v>45544</v>
      </c>
      <c r="J16" s="18">
        <f t="shared" si="2"/>
        <v>45558</v>
      </c>
      <c r="K16" s="18">
        <f t="shared" si="2"/>
        <v>45561</v>
      </c>
      <c r="L16" s="18">
        <f t="shared" si="2"/>
        <v>45567</v>
      </c>
      <c r="M16" s="18">
        <f t="shared" si="2"/>
        <v>45571</v>
      </c>
      <c r="N16" s="18">
        <f t="shared" si="2"/>
        <v>45572</v>
      </c>
      <c r="O16" s="18">
        <f t="shared" si="2"/>
        <v>45574</v>
      </c>
      <c r="P16" s="95">
        <f t="shared" ref="P16" si="4">P15+7</f>
        <v>45576</v>
      </c>
    </row>
    <row r="17" spans="1:16" s="22" customFormat="1" ht="33.75" customHeight="1">
      <c r="A17" s="172" t="str">
        <f>'INGWE+AFRICA EXPRESS'!A7</f>
        <v>MSC PALAK</v>
      </c>
      <c r="B17" s="104" t="str">
        <f>'INGWE+AFRICA EXPRESS'!B7</f>
        <v>ZF509A</v>
      </c>
      <c r="C17" s="105">
        <f>'INGWE+AFRICA EXPRESS'!C7</f>
        <v>45711.916666666664</v>
      </c>
      <c r="D17" s="105">
        <f>'INGWE+AFRICA EXPRESS'!D7</f>
        <v>45712.75</v>
      </c>
      <c r="E17" s="105">
        <f>'INGWE+AFRICA EXPRESS'!E7</f>
        <v>45712.916666666664</v>
      </c>
      <c r="F17" s="105">
        <f>'INGWE+AFRICA EXPRESS'!F7</f>
        <v>45713.916666666664</v>
      </c>
      <c r="G17" s="145" t="s">
        <v>316</v>
      </c>
      <c r="H17" s="146" t="s">
        <v>317</v>
      </c>
      <c r="I17" s="18">
        <f t="shared" si="2"/>
        <v>45551</v>
      </c>
      <c r="J17" s="18">
        <f t="shared" si="2"/>
        <v>45565</v>
      </c>
      <c r="K17" s="18">
        <f t="shared" si="2"/>
        <v>45568</v>
      </c>
      <c r="L17" s="18">
        <f t="shared" si="2"/>
        <v>45574</v>
      </c>
      <c r="M17" s="18">
        <f t="shared" si="2"/>
        <v>45578</v>
      </c>
      <c r="N17" s="18">
        <f t="shared" si="2"/>
        <v>45579</v>
      </c>
      <c r="O17" s="18">
        <f t="shared" si="2"/>
        <v>45581</v>
      </c>
      <c r="P17" s="95">
        <f t="shared" ref="P17" si="5">P16+7</f>
        <v>45583</v>
      </c>
    </row>
    <row r="18" spans="1:16" s="22" customFormat="1" ht="33.75" customHeight="1">
      <c r="A18" s="172" t="str">
        <f>'INGWE+AFRICA EXPRESS'!A8</f>
        <v>MSC FIE X</v>
      </c>
      <c r="B18" s="104" t="str">
        <f>'INGWE+AFRICA EXPRESS'!B8</f>
        <v>ZF510A</v>
      </c>
      <c r="C18" s="105">
        <f>'INGWE+AFRICA EXPRESS'!C8</f>
        <v>45718.916666666664</v>
      </c>
      <c r="D18" s="105">
        <f>'INGWE+AFRICA EXPRESS'!D8</f>
        <v>45719.75</v>
      </c>
      <c r="E18" s="105">
        <f>'INGWE+AFRICA EXPRESS'!E8</f>
        <v>45719.916666666664</v>
      </c>
      <c r="F18" s="105">
        <f>'INGWE+AFRICA EXPRESS'!F8</f>
        <v>45720.916666666664</v>
      </c>
      <c r="G18" s="145" t="s">
        <v>318</v>
      </c>
      <c r="H18" s="146" t="s">
        <v>319</v>
      </c>
      <c r="I18" s="18">
        <f t="shared" si="2"/>
        <v>45558</v>
      </c>
      <c r="J18" s="18">
        <f t="shared" si="2"/>
        <v>45572</v>
      </c>
      <c r="K18" s="18">
        <f t="shared" si="2"/>
        <v>45575</v>
      </c>
      <c r="L18" s="18">
        <f t="shared" si="2"/>
        <v>45581</v>
      </c>
      <c r="M18" s="18">
        <f t="shared" si="2"/>
        <v>45585</v>
      </c>
      <c r="N18" s="18">
        <f t="shared" si="2"/>
        <v>45586</v>
      </c>
      <c r="O18" s="18">
        <f>O17+7</f>
        <v>45588</v>
      </c>
      <c r="P18" s="95">
        <f>P17+7</f>
        <v>45590</v>
      </c>
    </row>
    <row r="19" spans="1:16" s="22" customFormat="1" ht="33.75" customHeight="1">
      <c r="A19" s="247" t="str">
        <f>'INGWE+AFRICA EXPRESS'!A9</f>
        <v>MSC STELLA</v>
      </c>
      <c r="B19" s="248" t="str">
        <f>'INGWE+AFRICA EXPRESS'!B9</f>
        <v>ZF511A</v>
      </c>
      <c r="C19" s="249">
        <f>'INGWE+AFRICA EXPRESS'!C9</f>
        <v>45725.916666666664</v>
      </c>
      <c r="D19" s="249">
        <f>'INGWE+AFRICA EXPRESS'!D9</f>
        <v>45726.75</v>
      </c>
      <c r="E19" s="249">
        <f>'INGWE+AFRICA EXPRESS'!E9</f>
        <v>45726.916666666664</v>
      </c>
      <c r="F19" s="249">
        <f>'INGWE+AFRICA EXPRESS'!F9</f>
        <v>45727.916666666664</v>
      </c>
      <c r="G19" s="147" t="s">
        <v>320</v>
      </c>
      <c r="H19" s="250" t="s">
        <v>321</v>
      </c>
      <c r="I19" s="76">
        <f t="shared" si="2"/>
        <v>45565</v>
      </c>
      <c r="J19" s="76">
        <f t="shared" si="2"/>
        <v>45579</v>
      </c>
      <c r="K19" s="76">
        <f t="shared" si="2"/>
        <v>45582</v>
      </c>
      <c r="L19" s="76">
        <f t="shared" si="2"/>
        <v>45588</v>
      </c>
      <c r="M19" s="76">
        <f t="shared" si="2"/>
        <v>45592</v>
      </c>
      <c r="N19" s="76">
        <f t="shared" si="2"/>
        <v>45593</v>
      </c>
      <c r="O19" s="76">
        <f t="shared" si="2"/>
        <v>45595</v>
      </c>
      <c r="P19" s="77">
        <f t="shared" ref="P19" si="6">P18+7</f>
        <v>45597</v>
      </c>
    </row>
    <row r="20" spans="1:16" ht="14.25" customHeight="1"/>
    <row r="21" spans="1:16">
      <c r="A21" s="6" t="s">
        <v>64</v>
      </c>
    </row>
    <row r="22" spans="1:16">
      <c r="A22" s="2" t="s">
        <v>65</v>
      </c>
    </row>
  </sheetData>
  <mergeCells count="14">
    <mergeCell ref="A1:N1"/>
    <mergeCell ref="A12:A13"/>
    <mergeCell ref="B12:B13"/>
    <mergeCell ref="I12:I13"/>
    <mergeCell ref="A2:A3"/>
    <mergeCell ref="B2:B3"/>
    <mergeCell ref="C2:F2"/>
    <mergeCell ref="G2:G3"/>
    <mergeCell ref="H2:H3"/>
    <mergeCell ref="I2:I3"/>
    <mergeCell ref="C12:F12"/>
    <mergeCell ref="G12:G13"/>
    <mergeCell ref="H12:H13"/>
    <mergeCell ref="F11:G11"/>
  </mergeCells>
  <phoneticPr fontId="33" type="noConversion"/>
  <pageMargins left="0.7" right="0.7" top="0.75" bottom="0.75" header="0.3" footer="0.3"/>
  <pageSetup paperSize="9" orientation="portrait" r:id="rId1"/>
  <headerFooter>
    <oddFooter>&amp;L&amp;1#&amp;"Calibri"&amp;10&amp;K000000Sensitivity: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F4050-1CE6-4650-AA86-0ACEFB385599}">
  <dimension ref="A1:W20"/>
  <sheetViews>
    <sheetView topLeftCell="E1" workbookViewId="0">
      <selection activeCell="G20" sqref="G20"/>
    </sheetView>
  </sheetViews>
  <sheetFormatPr defaultColWidth="9.1640625" defaultRowHeight="28.5" customHeight="1"/>
  <cols>
    <col min="1" max="1" width="33.25" style="302" customWidth="1"/>
    <col min="2" max="2" width="10.25" style="302" customWidth="1"/>
    <col min="3" max="6" width="17.25" style="302" customWidth="1"/>
    <col min="7" max="7" width="24.1640625" style="302" customWidth="1"/>
    <col min="8" max="8" width="14.25" style="302" customWidth="1"/>
    <col min="9" max="9" width="11.1640625" style="302" customWidth="1"/>
    <col min="10" max="11" width="18.25" style="302" customWidth="1"/>
    <col min="12" max="12" width="13.83203125" style="302" customWidth="1"/>
    <col min="13" max="16" width="17.25" style="302" customWidth="1"/>
    <col min="17" max="17" width="15.83203125" style="302" customWidth="1"/>
    <col min="18" max="18" width="18.75" style="302" customWidth="1"/>
    <col min="19" max="16384" width="9.1640625" style="302"/>
  </cols>
  <sheetData>
    <row r="1" spans="1:23" s="301" customFormat="1" ht="28.5" customHeight="1">
      <c r="A1" s="782"/>
      <c r="B1" s="782"/>
      <c r="C1" s="782"/>
      <c r="D1" s="782"/>
      <c r="E1" s="782"/>
      <c r="F1" s="782"/>
      <c r="G1" s="782"/>
      <c r="H1" s="782"/>
      <c r="I1" s="782"/>
      <c r="J1" s="782"/>
      <c r="K1" s="782"/>
      <c r="L1" s="299">
        <v>45658</v>
      </c>
    </row>
    <row r="2" spans="1:23" s="301" customFormat="1" ht="28.5" customHeight="1">
      <c r="A2" s="782" t="s">
        <v>322</v>
      </c>
      <c r="B2" s="782"/>
      <c r="C2" s="782"/>
      <c r="D2" s="782"/>
      <c r="E2" s="782"/>
      <c r="F2" s="782"/>
      <c r="G2" s="782"/>
      <c r="H2" s="782"/>
      <c r="I2" s="782"/>
      <c r="J2" s="782"/>
      <c r="K2" s="782"/>
      <c r="L2" s="1"/>
    </row>
    <row r="3" spans="1:23" s="301" customFormat="1" ht="13.5" customHeight="1">
      <c r="A3" s="907" t="s">
        <v>18</v>
      </c>
      <c r="B3" s="909" t="s">
        <v>19</v>
      </c>
      <c r="C3" s="879" t="s">
        <v>20</v>
      </c>
      <c r="D3" s="879"/>
      <c r="E3" s="879"/>
      <c r="F3" s="879"/>
      <c r="G3" s="879" t="s">
        <v>21</v>
      </c>
      <c r="H3" s="879" t="s">
        <v>19</v>
      </c>
      <c r="I3" s="874" t="s">
        <v>22</v>
      </c>
      <c r="J3" s="508" t="s">
        <v>323</v>
      </c>
      <c r="K3" s="508" t="s">
        <v>240</v>
      </c>
      <c r="L3" s="508" t="s">
        <v>305</v>
      </c>
      <c r="M3" s="508" t="s">
        <v>292</v>
      </c>
      <c r="N3" s="508" t="s">
        <v>308</v>
      </c>
      <c r="O3" s="508" t="s">
        <v>307</v>
      </c>
      <c r="P3" s="508" t="s">
        <v>293</v>
      </c>
      <c r="Q3" s="431" t="s">
        <v>294</v>
      </c>
    </row>
    <row r="4" spans="1:23" s="301" customFormat="1" ht="13.5" customHeight="1">
      <c r="A4" s="908"/>
      <c r="B4" s="796"/>
      <c r="C4" s="137" t="s">
        <v>33</v>
      </c>
      <c r="D4" s="137" t="s">
        <v>87</v>
      </c>
      <c r="E4" s="137" t="s">
        <v>35</v>
      </c>
      <c r="F4" s="137" t="s">
        <v>36</v>
      </c>
      <c r="G4" s="910"/>
      <c r="H4" s="910"/>
      <c r="I4" s="911"/>
      <c r="J4" s="507" t="s">
        <v>35</v>
      </c>
      <c r="K4" s="507" t="s">
        <v>35</v>
      </c>
      <c r="L4" s="507" t="s">
        <v>35</v>
      </c>
      <c r="M4" s="507" t="s">
        <v>35</v>
      </c>
      <c r="N4" s="507" t="s">
        <v>35</v>
      </c>
      <c r="O4" s="507" t="s">
        <v>35</v>
      </c>
      <c r="P4" s="507" t="s">
        <v>35</v>
      </c>
      <c r="Q4" s="509" t="s">
        <v>35</v>
      </c>
    </row>
    <row r="5" spans="1:23" s="303" customFormat="1" ht="28.5" customHeight="1">
      <c r="A5" s="404" t="str">
        <f>'JADE+TIGER'!A5</f>
        <v>MSC MIA</v>
      </c>
      <c r="B5" s="112" t="str">
        <f>'JADE+TIGER'!B5</f>
        <v>GJ506W</v>
      </c>
      <c r="C5" s="112">
        <f>'JADE+TIGER'!C5</f>
        <v>45691.333333333336</v>
      </c>
      <c r="D5" s="112">
        <f>'JADE+TIGER'!D5</f>
        <v>45691.666666666664</v>
      </c>
      <c r="E5" s="112">
        <f>'JADE+TIGER'!E5</f>
        <v>45692</v>
      </c>
      <c r="F5" s="505">
        <f>'JADE+TIGER'!F5</f>
        <v>45694.666666666664</v>
      </c>
      <c r="G5" s="285" t="s">
        <v>324</v>
      </c>
      <c r="H5" s="161" t="s">
        <v>325</v>
      </c>
      <c r="I5" s="121">
        <v>45706</v>
      </c>
      <c r="J5" s="121">
        <v>45717</v>
      </c>
      <c r="K5" s="121">
        <v>45721</v>
      </c>
      <c r="L5" s="121">
        <v>45727</v>
      </c>
      <c r="M5" s="121">
        <v>45732</v>
      </c>
      <c r="N5" s="121">
        <v>45735</v>
      </c>
      <c r="O5" s="121">
        <v>45736</v>
      </c>
      <c r="P5" s="121">
        <v>45739</v>
      </c>
      <c r="Q5" s="383">
        <v>45740</v>
      </c>
    </row>
    <row r="6" spans="1:23" s="304" customFormat="1" ht="28.5" customHeight="1">
      <c r="A6" s="404" t="str">
        <f>'JADE+TIGER'!A6</f>
        <v>MSC MIRJAM</v>
      </c>
      <c r="B6" s="112" t="str">
        <f>'JADE+TIGER'!B6</f>
        <v>GJ507W</v>
      </c>
      <c r="C6" s="112">
        <f>'JADE+TIGER'!C6</f>
        <v>45698.333333333336</v>
      </c>
      <c r="D6" s="112">
        <f>'JADE+TIGER'!D6</f>
        <v>45698.666666666664</v>
      </c>
      <c r="E6" s="112">
        <f>'JADE+TIGER'!E6</f>
        <v>45699</v>
      </c>
      <c r="F6" s="505">
        <f>'JADE+TIGER'!F6</f>
        <v>45701.666666666664</v>
      </c>
      <c r="G6" s="285" t="s">
        <v>326</v>
      </c>
      <c r="H6" s="161" t="s">
        <v>327</v>
      </c>
      <c r="I6" s="121">
        <f t="shared" ref="I6:Q6" si="0">I5+7</f>
        <v>45713</v>
      </c>
      <c r="J6" s="314">
        <f t="shared" si="0"/>
        <v>45724</v>
      </c>
      <c r="K6" s="314">
        <f t="shared" si="0"/>
        <v>45728</v>
      </c>
      <c r="L6" s="314">
        <f t="shared" si="0"/>
        <v>45734</v>
      </c>
      <c r="M6" s="314">
        <f t="shared" si="0"/>
        <v>45739</v>
      </c>
      <c r="N6" s="314">
        <f t="shared" si="0"/>
        <v>45742</v>
      </c>
      <c r="O6" s="314">
        <f t="shared" si="0"/>
        <v>45743</v>
      </c>
      <c r="P6" s="314">
        <f t="shared" si="0"/>
        <v>45746</v>
      </c>
      <c r="Q6" s="384">
        <f t="shared" si="0"/>
        <v>45747</v>
      </c>
    </row>
    <row r="7" spans="1:23" s="301" customFormat="1" ht="28.5" customHeight="1">
      <c r="A7" s="404" t="str">
        <f>'JADE+TIGER'!A7</f>
        <v>MSC AMELIA</v>
      </c>
      <c r="B7" s="112" t="str">
        <f>'JADE+TIGER'!B7</f>
        <v>GJ508W</v>
      </c>
      <c r="C7" s="112">
        <f>'JADE+TIGER'!C7</f>
        <v>45705.333333333336</v>
      </c>
      <c r="D7" s="112">
        <f>'JADE+TIGER'!D7</f>
        <v>45705.666666666664</v>
      </c>
      <c r="E7" s="112">
        <f>'JADE+TIGER'!E7</f>
        <v>45706</v>
      </c>
      <c r="F7" s="505">
        <f>'JADE+TIGER'!F7</f>
        <v>45708.666666666664</v>
      </c>
      <c r="G7" s="285" t="s">
        <v>312</v>
      </c>
      <c r="H7" s="161" t="s">
        <v>328</v>
      </c>
      <c r="I7" s="121">
        <f t="shared" ref="I7:Q7" si="1">I6+7</f>
        <v>45720</v>
      </c>
      <c r="J7" s="314">
        <f t="shared" si="1"/>
        <v>45731</v>
      </c>
      <c r="K7" s="314">
        <f t="shared" si="1"/>
        <v>45735</v>
      </c>
      <c r="L7" s="314">
        <f t="shared" si="1"/>
        <v>45741</v>
      </c>
      <c r="M7" s="314">
        <f t="shared" si="1"/>
        <v>45746</v>
      </c>
      <c r="N7" s="314">
        <f t="shared" si="1"/>
        <v>45749</v>
      </c>
      <c r="O7" s="314">
        <f t="shared" si="1"/>
        <v>45750</v>
      </c>
      <c r="P7" s="314">
        <f t="shared" si="1"/>
        <v>45753</v>
      </c>
      <c r="Q7" s="384">
        <f t="shared" si="1"/>
        <v>45754</v>
      </c>
    </row>
    <row r="8" spans="1:23" ht="28.5" customHeight="1">
      <c r="A8" s="510" t="str">
        <f>'JADE+TIGER'!A8</f>
        <v>MSC TESSA</v>
      </c>
      <c r="B8" s="504" t="str">
        <f>'JADE+TIGER'!B8</f>
        <v>GJ509W</v>
      </c>
      <c r="C8" s="504">
        <f>'JADE+TIGER'!C8</f>
        <v>45712.333333333336</v>
      </c>
      <c r="D8" s="504">
        <f>'JADE+TIGER'!D8</f>
        <v>45712.666666666664</v>
      </c>
      <c r="E8" s="504">
        <f>'JADE+TIGER'!E8</f>
        <v>45713</v>
      </c>
      <c r="F8" s="506">
        <f>'JADE+TIGER'!F8</f>
        <v>45715.666666666664</v>
      </c>
      <c r="G8" s="285" t="s">
        <v>329</v>
      </c>
      <c r="H8" s="161" t="s">
        <v>330</v>
      </c>
      <c r="I8" s="121">
        <f t="shared" ref="I8:Q8" si="2">I7+7</f>
        <v>45727</v>
      </c>
      <c r="J8" s="314">
        <f t="shared" si="2"/>
        <v>45738</v>
      </c>
      <c r="K8" s="314">
        <f t="shared" si="2"/>
        <v>45742</v>
      </c>
      <c r="L8" s="314">
        <f t="shared" si="2"/>
        <v>45748</v>
      </c>
      <c r="M8" s="314">
        <f t="shared" si="2"/>
        <v>45753</v>
      </c>
      <c r="N8" s="314">
        <f t="shared" si="2"/>
        <v>45756</v>
      </c>
      <c r="O8" s="314">
        <f t="shared" si="2"/>
        <v>45757</v>
      </c>
      <c r="P8" s="314">
        <f t="shared" si="2"/>
        <v>45760</v>
      </c>
      <c r="Q8" s="384">
        <f t="shared" si="2"/>
        <v>45761</v>
      </c>
      <c r="R8" s="309"/>
      <c r="S8" s="309"/>
      <c r="T8" s="309"/>
      <c r="U8" s="309"/>
      <c r="V8" s="309"/>
      <c r="W8" s="309"/>
    </row>
    <row r="9" spans="1:23" s="305" customFormat="1" ht="28.5" customHeight="1">
      <c r="A9" s="404" t="str">
        <f>'JADE+TIGER'!A9</f>
        <v>MSC ALLEGRA</v>
      </c>
      <c r="B9" s="112" t="str">
        <f>'JADE+TIGER'!B9</f>
        <v>GJ510W</v>
      </c>
      <c r="C9" s="112">
        <f>'JADE+TIGER'!C9</f>
        <v>45719.333333333336</v>
      </c>
      <c r="D9" s="112">
        <f>'JADE+TIGER'!D9</f>
        <v>45719.666666666664</v>
      </c>
      <c r="E9" s="112">
        <f>'JADE+TIGER'!E9</f>
        <v>45720</v>
      </c>
      <c r="F9" s="505">
        <f>'JADE+TIGER'!F9</f>
        <v>45722.666666666664</v>
      </c>
      <c r="G9" s="285" t="s">
        <v>285</v>
      </c>
      <c r="H9" s="161" t="s">
        <v>331</v>
      </c>
      <c r="I9" s="121">
        <f>+I8+7</f>
        <v>45734</v>
      </c>
      <c r="J9" s="314">
        <f t="shared" ref="J9:Q10" si="3">J8+7</f>
        <v>45745</v>
      </c>
      <c r="K9" s="314">
        <f t="shared" si="3"/>
        <v>45749</v>
      </c>
      <c r="L9" s="314">
        <f t="shared" si="3"/>
        <v>45755</v>
      </c>
      <c r="M9" s="314">
        <f t="shared" si="3"/>
        <v>45760</v>
      </c>
      <c r="N9" s="314">
        <f t="shared" si="3"/>
        <v>45763</v>
      </c>
      <c r="O9" s="314">
        <f t="shared" si="3"/>
        <v>45764</v>
      </c>
      <c r="P9" s="314">
        <f t="shared" si="3"/>
        <v>45767</v>
      </c>
      <c r="Q9" s="384">
        <f t="shared" si="3"/>
        <v>45768</v>
      </c>
    </row>
    <row r="10" spans="1:23" ht="21.75" customHeight="1">
      <c r="A10" s="511" t="str">
        <f>'JADE+TIGER'!A10</f>
        <v>MSC METTE</v>
      </c>
      <c r="B10" s="512" t="str">
        <f>'JADE+TIGER'!B10</f>
        <v>GJ511W</v>
      </c>
      <c r="C10" s="512">
        <f>'JADE+TIGER'!C10</f>
        <v>45726.333333333336</v>
      </c>
      <c r="D10" s="512">
        <f>'JADE+TIGER'!D10</f>
        <v>45726.666666666664</v>
      </c>
      <c r="E10" s="512">
        <f>'JADE+TIGER'!E10</f>
        <v>45727</v>
      </c>
      <c r="F10" s="513">
        <f>'JADE+TIGER'!F10</f>
        <v>45729.666666666664</v>
      </c>
      <c r="G10" s="514" t="s">
        <v>50</v>
      </c>
      <c r="H10" s="496" t="s">
        <v>332</v>
      </c>
      <c r="I10" s="386">
        <f>+I9+7</f>
        <v>45741</v>
      </c>
      <c r="J10" s="497">
        <f t="shared" si="3"/>
        <v>45752</v>
      </c>
      <c r="K10" s="497">
        <f t="shared" si="3"/>
        <v>45756</v>
      </c>
      <c r="L10" s="497">
        <f t="shared" si="3"/>
        <v>45762</v>
      </c>
      <c r="M10" s="497">
        <f t="shared" si="3"/>
        <v>45767</v>
      </c>
      <c r="N10" s="497">
        <f t="shared" si="3"/>
        <v>45770</v>
      </c>
      <c r="O10" s="497">
        <f t="shared" si="3"/>
        <v>45771</v>
      </c>
      <c r="P10" s="497">
        <f t="shared" si="3"/>
        <v>45774</v>
      </c>
      <c r="Q10" s="498">
        <f t="shared" si="3"/>
        <v>45775</v>
      </c>
      <c r="R10" s="309"/>
      <c r="S10" s="309"/>
      <c r="T10" s="309"/>
      <c r="U10" s="309"/>
      <c r="V10" s="309"/>
      <c r="W10" s="309"/>
    </row>
    <row r="11" spans="1:23" ht="28.5" customHeight="1">
      <c r="A11" s="309"/>
      <c r="B11" s="309"/>
      <c r="C11" s="309"/>
      <c r="D11" s="309"/>
      <c r="E11" s="309"/>
      <c r="F11" s="309"/>
      <c r="G11" s="309"/>
      <c r="H11" s="309"/>
      <c r="I11" s="309"/>
      <c r="J11" s="309"/>
      <c r="K11" s="309"/>
      <c r="L11" s="309"/>
      <c r="M11" s="309"/>
      <c r="N11" s="309"/>
      <c r="O11" s="309"/>
      <c r="P11" s="309"/>
      <c r="Q11" s="309"/>
      <c r="R11" s="309"/>
      <c r="S11" s="309"/>
      <c r="T11" s="309"/>
      <c r="U11" s="309"/>
      <c r="V11" s="309"/>
      <c r="W11" s="309"/>
    </row>
    <row r="12" spans="1:23" customFormat="1" ht="15" customHeight="1">
      <c r="A12" s="577" t="s">
        <v>59</v>
      </c>
    </row>
    <row r="13" spans="1:23" customFormat="1" ht="15" customHeight="1">
      <c r="A13" s="578" t="s">
        <v>60</v>
      </c>
    </row>
    <row r="14" spans="1:23" customFormat="1" ht="15" customHeight="1">
      <c r="A14" s="578" t="s">
        <v>61</v>
      </c>
    </row>
    <row r="15" spans="1:23" customFormat="1" ht="15" customHeight="1">
      <c r="A15" s="601" t="s">
        <v>62</v>
      </c>
    </row>
    <row r="16" spans="1:23" customFormat="1" ht="15" customHeight="1">
      <c r="A16" s="576" t="s">
        <v>63</v>
      </c>
    </row>
    <row r="17" spans="1:23" ht="28.5" customHeight="1">
      <c r="A17" s="309"/>
      <c r="B17" s="309"/>
      <c r="C17" s="309"/>
      <c r="D17" s="309"/>
      <c r="E17" s="309"/>
      <c r="F17" s="309"/>
      <c r="G17" s="309"/>
      <c r="H17" s="309"/>
      <c r="I17" s="309"/>
      <c r="J17" s="309"/>
      <c r="K17" s="309"/>
      <c r="L17" s="309"/>
      <c r="M17" s="309"/>
      <c r="N17" s="309"/>
      <c r="O17" s="309"/>
      <c r="P17" s="309"/>
      <c r="Q17" s="309"/>
      <c r="R17" s="309"/>
      <c r="S17" s="309"/>
      <c r="T17" s="309"/>
      <c r="U17" s="309"/>
      <c r="V17" s="309"/>
      <c r="W17" s="309"/>
    </row>
    <row r="20" spans="1:23" ht="28.5" customHeight="1">
      <c r="A20" s="309"/>
      <c r="B20" s="309"/>
      <c r="C20" s="309"/>
      <c r="D20" s="309"/>
      <c r="E20" s="309"/>
      <c r="F20" s="309"/>
      <c r="G20" s="309"/>
      <c r="H20" s="309"/>
      <c r="I20" s="309"/>
      <c r="J20" s="309"/>
      <c r="K20" s="309"/>
      <c r="L20" s="309"/>
      <c r="M20" s="309"/>
      <c r="N20" s="309"/>
      <c r="O20" s="309"/>
      <c r="P20" s="309"/>
      <c r="Q20" s="309"/>
      <c r="R20" s="309"/>
      <c r="S20" s="309"/>
      <c r="T20" s="309"/>
      <c r="U20" s="309"/>
      <c r="V20" s="309"/>
      <c r="W20" s="309"/>
    </row>
  </sheetData>
  <mergeCells count="8">
    <mergeCell ref="A1:K1"/>
    <mergeCell ref="A2:K2"/>
    <mergeCell ref="A3:A4"/>
    <mergeCell ref="B3:B4"/>
    <mergeCell ref="C3:F3"/>
    <mergeCell ref="G3:G4"/>
    <mergeCell ref="H3:H4"/>
    <mergeCell ref="I3:I4"/>
  </mergeCells>
  <phoneticPr fontId="67" type="noConversion"/>
  <pageMargins left="0.7" right="0.7" top="0.75" bottom="0.75" header="0.3" footer="0.3"/>
  <pageSetup orientation="portrait" r:id="rId1"/>
  <headerFooter>
    <oddFooter>&amp;L_x000D_&amp;1#&amp;"Calibri"&amp;10&amp;K000000 Sensitivity: Internal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1"/>
  <sheetViews>
    <sheetView workbookViewId="0">
      <selection activeCell="F5" sqref="F5"/>
    </sheetView>
  </sheetViews>
  <sheetFormatPr defaultColWidth="8.83203125" defaultRowHeight="15" customHeight="1"/>
  <cols>
    <col min="1" max="1" width="19.25" customWidth="1"/>
    <col min="2" max="2" width="13.25" customWidth="1"/>
    <col min="3" max="6" width="19.25" customWidth="1"/>
    <col min="7" max="7" width="21.25" customWidth="1"/>
    <col min="8" max="8" width="13.25" customWidth="1"/>
    <col min="9" max="9" width="14.83203125" customWidth="1"/>
    <col min="10" max="11" width="17.1640625" customWidth="1"/>
    <col min="12" max="12" width="17" customWidth="1"/>
    <col min="13" max="13" width="19.25" customWidth="1"/>
    <col min="14" max="14" width="16.25" customWidth="1"/>
  </cols>
  <sheetData>
    <row r="1" spans="1:24" ht="42" customHeight="1">
      <c r="F1" s="782" t="s">
        <v>333</v>
      </c>
      <c r="G1" s="782"/>
      <c r="H1" s="28"/>
      <c r="I1" s="29"/>
      <c r="J1" s="29"/>
      <c r="K1" s="29"/>
      <c r="M1" s="1">
        <f>'CONDOR+LYNX'!M1</f>
        <v>45689</v>
      </c>
    </row>
    <row r="2" spans="1:24" s="3" customFormat="1" ht="13">
      <c r="A2" s="925" t="s">
        <v>18</v>
      </c>
      <c r="B2" s="926" t="s">
        <v>19</v>
      </c>
      <c r="C2" s="877" t="s">
        <v>20</v>
      </c>
      <c r="D2" s="877"/>
      <c r="E2" s="877"/>
      <c r="F2" s="927"/>
      <c r="G2" s="875" t="s">
        <v>21</v>
      </c>
      <c r="H2" s="879" t="s">
        <v>19</v>
      </c>
      <c r="I2" s="880" t="s">
        <v>22</v>
      </c>
      <c r="J2" s="352" t="s">
        <v>334</v>
      </c>
      <c r="K2" s="339" t="s">
        <v>335</v>
      </c>
      <c r="L2" s="143" t="s">
        <v>336</v>
      </c>
      <c r="M2" s="308"/>
    </row>
    <row r="3" spans="1:24" s="3" customFormat="1" ht="12.5">
      <c r="A3" s="925"/>
      <c r="B3" s="926"/>
      <c r="C3" s="135" t="s">
        <v>33</v>
      </c>
      <c r="D3" s="136" t="s">
        <v>34</v>
      </c>
      <c r="E3" s="135" t="s">
        <v>35</v>
      </c>
      <c r="F3" s="351" t="s">
        <v>36</v>
      </c>
      <c r="G3" s="876"/>
      <c r="H3" s="798"/>
      <c r="I3" s="881"/>
      <c r="J3" s="353" t="s">
        <v>35</v>
      </c>
      <c r="K3" s="340" t="s">
        <v>35</v>
      </c>
      <c r="L3" s="326" t="s">
        <v>35</v>
      </c>
      <c r="M3" s="308"/>
    </row>
    <row r="4" spans="1:24" ht="33.75" customHeight="1">
      <c r="A4" s="574" t="s">
        <v>50</v>
      </c>
      <c r="B4" s="194" t="s">
        <v>337</v>
      </c>
      <c r="C4" s="12">
        <v>45690.916666666664</v>
      </c>
      <c r="D4" s="12">
        <v>45691.75</v>
      </c>
      <c r="E4" s="12">
        <v>45691.916666666664</v>
      </c>
      <c r="F4" s="97">
        <v>45692.916666666664</v>
      </c>
      <c r="G4" s="918" t="s">
        <v>38</v>
      </c>
      <c r="H4" s="918"/>
      <c r="I4" s="918"/>
      <c r="J4" s="255">
        <v>45715</v>
      </c>
      <c r="K4" s="341">
        <v>45721</v>
      </c>
      <c r="L4" s="115">
        <v>45724</v>
      </c>
      <c r="M4" s="27"/>
      <c r="N4" s="3"/>
    </row>
    <row r="5" spans="1:24" s="82" customFormat="1" ht="33.75" customHeight="1">
      <c r="A5" s="745" t="s">
        <v>671</v>
      </c>
      <c r="B5" s="128" t="s">
        <v>338</v>
      </c>
      <c r="C5" s="214">
        <f t="shared" ref="C5:F9" si="0">C4+7</f>
        <v>45697.916666666664</v>
      </c>
      <c r="D5" s="12">
        <f t="shared" si="0"/>
        <v>45698.75</v>
      </c>
      <c r="E5" s="12">
        <f t="shared" si="0"/>
        <v>45698.916666666664</v>
      </c>
      <c r="F5" s="12">
        <f t="shared" si="0"/>
        <v>45699.916666666664</v>
      </c>
      <c r="G5" s="915" t="s">
        <v>38</v>
      </c>
      <c r="H5" s="915"/>
      <c r="I5" s="915"/>
      <c r="J5" s="114">
        <f t="shared" ref="J5:L9" si="1">J4+7</f>
        <v>45722</v>
      </c>
      <c r="K5" s="114">
        <f t="shared" si="1"/>
        <v>45728</v>
      </c>
      <c r="L5" s="115">
        <f t="shared" si="1"/>
        <v>45731</v>
      </c>
      <c r="M5" s="27"/>
      <c r="N5" s="3"/>
      <c r="O5" s="81"/>
      <c r="P5" s="81"/>
      <c r="Q5" s="81"/>
      <c r="R5" s="81"/>
      <c r="S5" s="81"/>
      <c r="T5" s="81"/>
      <c r="U5" s="81"/>
    </row>
    <row r="6" spans="1:24" s="82" customFormat="1" ht="33.75" customHeight="1">
      <c r="A6" s="745" t="s">
        <v>672</v>
      </c>
      <c r="B6" s="128" t="s">
        <v>339</v>
      </c>
      <c r="C6" s="214">
        <f t="shared" si="0"/>
        <v>45704.916666666664</v>
      </c>
      <c r="D6" s="12">
        <f>D5+7</f>
        <v>45705.75</v>
      </c>
      <c r="E6" s="12">
        <f t="shared" si="0"/>
        <v>45705.916666666664</v>
      </c>
      <c r="F6" s="12">
        <f t="shared" si="0"/>
        <v>45706.916666666664</v>
      </c>
      <c r="G6" s="916" t="s">
        <v>38</v>
      </c>
      <c r="H6" s="916"/>
      <c r="I6" s="916"/>
      <c r="J6" s="114">
        <f t="shared" ref="J6:K6" si="2">J5+7</f>
        <v>45729</v>
      </c>
      <c r="K6" s="114">
        <f t="shared" si="2"/>
        <v>45735</v>
      </c>
      <c r="L6" s="115">
        <f t="shared" si="1"/>
        <v>45738</v>
      </c>
      <c r="M6" s="27"/>
      <c r="N6" s="3"/>
      <c r="O6" s="81"/>
      <c r="P6" s="81"/>
      <c r="Q6" s="81"/>
      <c r="R6" s="81"/>
      <c r="S6" s="81"/>
      <c r="T6" s="81"/>
      <c r="U6" s="81"/>
    </row>
    <row r="7" spans="1:24" ht="33.75" customHeight="1">
      <c r="A7" s="599" t="s">
        <v>340</v>
      </c>
      <c r="B7" s="128" t="s">
        <v>341</v>
      </c>
      <c r="C7" s="214">
        <f t="shared" si="0"/>
        <v>45711.916666666664</v>
      </c>
      <c r="D7" s="12">
        <f t="shared" si="0"/>
        <v>45712.75</v>
      </c>
      <c r="E7" s="12">
        <f t="shared" si="0"/>
        <v>45712.916666666664</v>
      </c>
      <c r="F7" s="12">
        <f t="shared" si="0"/>
        <v>45713.916666666664</v>
      </c>
      <c r="G7" s="916" t="s">
        <v>38</v>
      </c>
      <c r="H7" s="916"/>
      <c r="I7" s="916"/>
      <c r="J7" s="114">
        <f t="shared" ref="J7:K7" si="3">J6+7</f>
        <v>45736</v>
      </c>
      <c r="K7" s="114">
        <f t="shared" si="3"/>
        <v>45742</v>
      </c>
      <c r="L7" s="115">
        <f t="shared" si="1"/>
        <v>45745</v>
      </c>
      <c r="M7" s="27"/>
      <c r="N7" s="3"/>
    </row>
    <row r="8" spans="1:24" ht="30.75" customHeight="1">
      <c r="A8" s="599" t="s">
        <v>342</v>
      </c>
      <c r="B8" s="128" t="s">
        <v>343</v>
      </c>
      <c r="C8" s="214">
        <f t="shared" si="0"/>
        <v>45718.916666666664</v>
      </c>
      <c r="D8" s="12">
        <f t="shared" si="0"/>
        <v>45719.75</v>
      </c>
      <c r="E8" s="12">
        <f t="shared" si="0"/>
        <v>45719.916666666664</v>
      </c>
      <c r="F8" s="12">
        <f t="shared" si="0"/>
        <v>45720.916666666664</v>
      </c>
      <c r="G8" s="916" t="s">
        <v>38</v>
      </c>
      <c r="H8" s="916"/>
      <c r="I8" s="916"/>
      <c r="J8" s="114">
        <f t="shared" ref="J8:K8" si="4">J7+7</f>
        <v>45743</v>
      </c>
      <c r="K8" s="114">
        <f t="shared" si="4"/>
        <v>45749</v>
      </c>
      <c r="L8" s="115">
        <f t="shared" si="1"/>
        <v>45752</v>
      </c>
      <c r="M8" s="27"/>
      <c r="N8" s="3"/>
    </row>
    <row r="9" spans="1:24" ht="30.75" customHeight="1">
      <c r="A9" s="600" t="s">
        <v>344</v>
      </c>
      <c r="B9" s="273" t="s">
        <v>345</v>
      </c>
      <c r="C9" s="318">
        <f t="shared" si="0"/>
        <v>45725.916666666664</v>
      </c>
      <c r="D9" s="318">
        <f>D8+7</f>
        <v>45726.75</v>
      </c>
      <c r="E9" s="318">
        <f t="shared" si="0"/>
        <v>45726.916666666664</v>
      </c>
      <c r="F9" s="318">
        <f t="shared" si="0"/>
        <v>45727.916666666664</v>
      </c>
      <c r="G9" s="917" t="s">
        <v>38</v>
      </c>
      <c r="H9" s="917"/>
      <c r="I9" s="917"/>
      <c r="J9" s="117">
        <f t="shared" ref="J9:K9" si="5">J8+7</f>
        <v>45750</v>
      </c>
      <c r="K9" s="117">
        <f t="shared" si="5"/>
        <v>45756</v>
      </c>
      <c r="L9" s="118">
        <f t="shared" si="1"/>
        <v>45759</v>
      </c>
      <c r="M9" s="27"/>
      <c r="N9" s="3"/>
    </row>
    <row r="11" spans="1:24" s="13" customFormat="1" ht="29.5" customHeight="1">
      <c r="A11" s="219"/>
      <c r="F11" s="919" t="s">
        <v>346</v>
      </c>
      <c r="G11" s="919"/>
      <c r="H11" s="21"/>
      <c r="J11" s="83"/>
      <c r="K11" s="83"/>
      <c r="M11"/>
      <c r="N11" s="22"/>
      <c r="O11" s="22"/>
    </row>
    <row r="12" spans="1:24" s="13" customFormat="1" ht="14">
      <c r="A12" s="922" t="s">
        <v>18</v>
      </c>
      <c r="B12" s="924" t="s">
        <v>19</v>
      </c>
      <c r="C12" s="316" t="s">
        <v>20</v>
      </c>
      <c r="D12" s="316"/>
      <c r="E12" s="316"/>
      <c r="F12" s="316"/>
      <c r="G12" s="920" t="s">
        <v>21</v>
      </c>
      <c r="H12" s="838" t="s">
        <v>19</v>
      </c>
      <c r="I12" s="913" t="s">
        <v>22</v>
      </c>
      <c r="J12" s="310" t="s">
        <v>347</v>
      </c>
      <c r="K12" s="310" t="s">
        <v>348</v>
      </c>
      <c r="L12" s="311" t="s">
        <v>349</v>
      </c>
      <c r="M12" s="310" t="s">
        <v>350</v>
      </c>
      <c r="N12" s="22"/>
    </row>
    <row r="13" spans="1:24" s="13" customFormat="1" ht="12" customHeight="1">
      <c r="A13" s="923"/>
      <c r="B13" s="921"/>
      <c r="C13" s="241" t="s">
        <v>33</v>
      </c>
      <c r="D13" s="242" t="s">
        <v>34</v>
      </c>
      <c r="E13" s="241" t="s">
        <v>35</v>
      </c>
      <c r="F13" s="241" t="s">
        <v>36</v>
      </c>
      <c r="G13" s="921"/>
      <c r="H13" s="912"/>
      <c r="I13" s="914"/>
      <c r="J13" s="312" t="s">
        <v>35</v>
      </c>
      <c r="K13" s="312" t="s">
        <v>35</v>
      </c>
      <c r="L13" s="312" t="s">
        <v>35</v>
      </c>
      <c r="M13" s="313" t="s">
        <v>35</v>
      </c>
      <c r="N13" s="22"/>
      <c r="O13" s="22"/>
      <c r="P13" s="22"/>
      <c r="Q13" s="22"/>
      <c r="R13" s="22"/>
      <c r="S13" s="22"/>
      <c r="T13" s="22"/>
      <c r="U13" s="22"/>
      <c r="V13" s="22"/>
      <c r="W13" s="22"/>
      <c r="X13" s="22"/>
    </row>
    <row r="14" spans="1:24" s="85" customFormat="1" ht="33.75" customHeight="1">
      <c r="A14" s="45" t="str">
        <f>'MEXICAS+CARIOCA'!A20</f>
        <v>MSC CAROLE</v>
      </c>
      <c r="B14" s="45" t="str">
        <f>'MEXICAS+CARIOCA'!B20</f>
        <v>QI506A</v>
      </c>
      <c r="C14" s="105">
        <f>'MEXICAS+CARIOCA'!C20</f>
        <v>45692.333333333336</v>
      </c>
      <c r="D14" s="105">
        <f>'MEXICAS+CARIOCA'!D20</f>
        <v>45692.75</v>
      </c>
      <c r="E14" s="105">
        <f>'MEXICAS+CARIOCA'!E20</f>
        <v>45693.041666666664</v>
      </c>
      <c r="F14" s="229">
        <f>'MEXICAS+CARIOCA'!F20</f>
        <v>45693.541666666664</v>
      </c>
      <c r="G14" s="282" t="s">
        <v>37</v>
      </c>
      <c r="H14" s="282" t="s">
        <v>351</v>
      </c>
      <c r="I14" s="84">
        <v>45709</v>
      </c>
      <c r="J14" s="84">
        <v>45740</v>
      </c>
      <c r="K14" s="84">
        <v>45742</v>
      </c>
      <c r="L14" s="84">
        <v>45747</v>
      </c>
      <c r="M14" s="251">
        <v>45752</v>
      </c>
      <c r="N14" s="22"/>
      <c r="O14" s="22"/>
      <c r="P14" s="22"/>
      <c r="Q14" s="22"/>
      <c r="R14" s="22"/>
      <c r="S14" s="22"/>
      <c r="T14" s="22"/>
      <c r="U14" s="22"/>
      <c r="V14" s="22"/>
      <c r="W14" s="22"/>
      <c r="X14" s="22"/>
    </row>
    <row r="15" spans="1:24" s="86" customFormat="1" ht="33.75" customHeight="1">
      <c r="A15" s="45" t="str">
        <f>'MEXICAS+CARIOCA'!A21</f>
        <v>MSC CHARLESTON</v>
      </c>
      <c r="B15" s="45" t="str">
        <f>'MEXICAS+CARIOCA'!B21</f>
        <v>QI507A</v>
      </c>
      <c r="C15" s="105">
        <f>'MEXICAS+CARIOCA'!C21</f>
        <v>45699.333333333336</v>
      </c>
      <c r="D15" s="105">
        <f>'MEXICAS+CARIOCA'!D21</f>
        <v>45699.75</v>
      </c>
      <c r="E15" s="105">
        <f>'MEXICAS+CARIOCA'!E21</f>
        <v>45700.041666666664</v>
      </c>
      <c r="F15" s="229">
        <f>'MEXICAS+CARIOCA'!F21</f>
        <v>45700.541666666664</v>
      </c>
      <c r="G15" s="239" t="s">
        <v>352</v>
      </c>
      <c r="H15" s="239" t="s">
        <v>353</v>
      </c>
      <c r="I15" s="240">
        <f t="shared" ref="I15:M15" si="6">I14+7</f>
        <v>45716</v>
      </c>
      <c r="J15" s="240">
        <f t="shared" si="6"/>
        <v>45747</v>
      </c>
      <c r="K15" s="240">
        <f t="shared" si="6"/>
        <v>45749</v>
      </c>
      <c r="L15" s="240">
        <f t="shared" si="6"/>
        <v>45754</v>
      </c>
      <c r="M15" s="252">
        <f t="shared" si="6"/>
        <v>45759</v>
      </c>
      <c r="N15" s="22"/>
      <c r="O15" s="22"/>
      <c r="P15" s="22"/>
      <c r="Q15" s="22"/>
      <c r="R15" s="22"/>
      <c r="S15" s="22"/>
      <c r="T15" s="22"/>
      <c r="U15" s="22"/>
      <c r="V15" s="22"/>
      <c r="W15" s="22"/>
      <c r="X15" s="22"/>
    </row>
    <row r="16" spans="1:24" s="86" customFormat="1" ht="33.75" customHeight="1">
      <c r="A16" s="45" t="str">
        <f>'MEXICAS+CARIOCA'!A22</f>
        <v>MSC TIANSHAN</v>
      </c>
      <c r="B16" s="45" t="str">
        <f>'MEXICAS+CARIOCA'!B22</f>
        <v>QI508A</v>
      </c>
      <c r="C16" s="105">
        <f>'MEXICAS+CARIOCA'!C22</f>
        <v>45706.333333333336</v>
      </c>
      <c r="D16" s="105">
        <f>'MEXICAS+CARIOCA'!D22</f>
        <v>45706.75</v>
      </c>
      <c r="E16" s="105">
        <f>'MEXICAS+CARIOCA'!E22</f>
        <v>45707.041666666664</v>
      </c>
      <c r="F16" s="229">
        <f>'MEXICAS+CARIOCA'!F22</f>
        <v>45707.541666666664</v>
      </c>
      <c r="G16" s="282" t="s">
        <v>354</v>
      </c>
      <c r="H16" s="239" t="s">
        <v>355</v>
      </c>
      <c r="I16" s="240">
        <f t="shared" ref="I16" si="7">I15+7</f>
        <v>45723</v>
      </c>
      <c r="J16" s="84">
        <f t="shared" ref="J16:J18" si="8">J15+7</f>
        <v>45754</v>
      </c>
      <c r="K16" s="84">
        <f t="shared" ref="K16:L18" si="9">K15+7</f>
        <v>45756</v>
      </c>
      <c r="L16" s="84">
        <f t="shared" si="9"/>
        <v>45761</v>
      </c>
      <c r="M16" s="251">
        <f t="shared" ref="M16:M18" si="10">M15+7</f>
        <v>45766</v>
      </c>
      <c r="N16" s="22"/>
      <c r="O16" s="22"/>
      <c r="P16" s="22"/>
      <c r="Q16" s="22"/>
      <c r="R16" s="22"/>
      <c r="S16" s="22"/>
      <c r="T16" s="22"/>
      <c r="U16" s="22"/>
      <c r="V16" s="22"/>
      <c r="W16" s="22"/>
      <c r="X16" s="22"/>
    </row>
    <row r="17" spans="1:25" s="86" customFormat="1" ht="33.75" customHeight="1">
      <c r="A17" s="45" t="str">
        <f>'MEXICAS+CARIOCA'!A23</f>
        <v>MSC JUSTICE VIII</v>
      </c>
      <c r="B17" s="45" t="str">
        <f>'MEXICAS+CARIOCA'!B23</f>
        <v>QI509A</v>
      </c>
      <c r="C17" s="105">
        <f>'MEXICAS+CARIOCA'!C23</f>
        <v>45713.333333333336</v>
      </c>
      <c r="D17" s="105">
        <f>'MEXICAS+CARIOCA'!D23</f>
        <v>45713.75</v>
      </c>
      <c r="E17" s="105">
        <f>'MEXICAS+CARIOCA'!E23</f>
        <v>45714.041666666664</v>
      </c>
      <c r="F17" s="229">
        <f>'MEXICAS+CARIOCA'!F23</f>
        <v>45714.541666666664</v>
      </c>
      <c r="G17" s="282" t="s">
        <v>356</v>
      </c>
      <c r="H17" s="239" t="s">
        <v>357</v>
      </c>
      <c r="I17" s="240">
        <f t="shared" ref="I17" si="11">I16+7</f>
        <v>45730</v>
      </c>
      <c r="J17" s="84">
        <f t="shared" si="8"/>
        <v>45761</v>
      </c>
      <c r="K17" s="84">
        <f t="shared" si="9"/>
        <v>45763</v>
      </c>
      <c r="L17" s="84">
        <f t="shared" si="9"/>
        <v>45768</v>
      </c>
      <c r="M17" s="251">
        <f t="shared" si="10"/>
        <v>45773</v>
      </c>
      <c r="N17" s="22"/>
      <c r="O17" s="22"/>
      <c r="P17" s="22"/>
      <c r="Q17" s="22"/>
      <c r="R17" s="22"/>
      <c r="S17" s="22"/>
      <c r="T17" s="22"/>
      <c r="U17" s="22"/>
      <c r="V17" s="22"/>
      <c r="W17" s="22"/>
      <c r="X17" s="22"/>
    </row>
    <row r="18" spans="1:25" s="86" customFormat="1" ht="33.75" customHeight="1">
      <c r="A18" s="45" t="str">
        <f>'MEXICAS+CARIOCA'!A24</f>
        <v>MSC KALAMATA VII</v>
      </c>
      <c r="B18" s="45" t="str">
        <f>'MEXICAS+CARIOCA'!B24</f>
        <v>QI510A</v>
      </c>
      <c r="C18" s="105">
        <f>'MEXICAS+CARIOCA'!C24</f>
        <v>45720.333333333336</v>
      </c>
      <c r="D18" s="105">
        <f>'MEXICAS+CARIOCA'!D24</f>
        <v>45720.75</v>
      </c>
      <c r="E18" s="105">
        <f>'MEXICAS+CARIOCA'!E24</f>
        <v>45721.041666666664</v>
      </c>
      <c r="F18" s="229">
        <f>'MEXICAS+CARIOCA'!F24</f>
        <v>45721.541666666664</v>
      </c>
      <c r="G18" s="282" t="s">
        <v>50</v>
      </c>
      <c r="H18" s="282" t="s">
        <v>358</v>
      </c>
      <c r="I18" s="240">
        <f t="shared" ref="I18" si="12">I17+7</f>
        <v>45737</v>
      </c>
      <c r="J18" s="84">
        <f t="shared" si="8"/>
        <v>45768</v>
      </c>
      <c r="K18" s="84">
        <f t="shared" si="9"/>
        <v>45770</v>
      </c>
      <c r="L18" s="84">
        <f t="shared" si="9"/>
        <v>45775</v>
      </c>
      <c r="M18" s="251">
        <f t="shared" si="10"/>
        <v>45780</v>
      </c>
      <c r="N18" s="22"/>
      <c r="O18" s="22"/>
      <c r="P18" s="22"/>
      <c r="Q18" s="22"/>
      <c r="R18" s="22"/>
      <c r="S18" s="22"/>
      <c r="T18" s="22"/>
      <c r="U18" s="22"/>
      <c r="V18" s="22"/>
      <c r="W18" s="22"/>
      <c r="X18" s="22"/>
    </row>
    <row r="19" spans="1:25" s="86" customFormat="1" ht="11.25" customHeight="1">
      <c r="A19" s="48"/>
      <c r="B19" s="283"/>
      <c r="C19" s="287"/>
      <c r="D19" s="287"/>
      <c r="E19" s="287"/>
      <c r="F19" s="284"/>
      <c r="G19" s="288"/>
      <c r="H19" s="288"/>
      <c r="I19" s="289"/>
      <c r="J19" s="289"/>
      <c r="K19" s="289"/>
      <c r="L19" s="289"/>
      <c r="M19" s="289"/>
      <c r="N19" s="289"/>
      <c r="O19" s="22"/>
      <c r="P19" s="22"/>
      <c r="Q19" s="22"/>
      <c r="R19" s="22"/>
      <c r="S19" s="22"/>
      <c r="T19" s="22"/>
      <c r="U19" s="22"/>
      <c r="V19" s="22"/>
      <c r="W19" s="22"/>
      <c r="X19" s="22"/>
      <c r="Y19" s="22"/>
    </row>
    <row r="22" spans="1:25" ht="15" customHeight="1">
      <c r="A22" s="577" t="s">
        <v>59</v>
      </c>
    </row>
    <row r="23" spans="1:25" ht="15" customHeight="1">
      <c r="A23" s="578" t="s">
        <v>60</v>
      </c>
    </row>
    <row r="24" spans="1:25" ht="15" customHeight="1">
      <c r="A24" s="578" t="s">
        <v>61</v>
      </c>
    </row>
    <row r="25" spans="1:25" ht="15" customHeight="1">
      <c r="A25" s="601" t="s">
        <v>62</v>
      </c>
    </row>
    <row r="26" spans="1:25" ht="15" customHeight="1">
      <c r="A26" s="576" t="s">
        <v>63</v>
      </c>
    </row>
    <row r="28" spans="1:25" ht="14">
      <c r="A28" s="5" t="s">
        <v>263</v>
      </c>
    </row>
    <row r="29" spans="1:25" ht="14">
      <c r="A29" s="5" t="s">
        <v>264</v>
      </c>
    </row>
    <row r="30" spans="1:25" ht="14">
      <c r="A30" s="6" t="s">
        <v>64</v>
      </c>
    </row>
    <row r="31" spans="1:25" ht="14">
      <c r="A31" s="2" t="s">
        <v>65</v>
      </c>
    </row>
  </sheetData>
  <mergeCells count="19">
    <mergeCell ref="F1:G1"/>
    <mergeCell ref="F11:G11"/>
    <mergeCell ref="G12:G13"/>
    <mergeCell ref="G2:G3"/>
    <mergeCell ref="A12:A13"/>
    <mergeCell ref="B12:B13"/>
    <mergeCell ref="A2:A3"/>
    <mergeCell ref="B2:B3"/>
    <mergeCell ref="C2:F2"/>
    <mergeCell ref="H2:H3"/>
    <mergeCell ref="I2:I3"/>
    <mergeCell ref="H12:H13"/>
    <mergeCell ref="I12:I13"/>
    <mergeCell ref="G5:I5"/>
    <mergeCell ref="G8:I8"/>
    <mergeCell ref="G9:I9"/>
    <mergeCell ref="G4:I4"/>
    <mergeCell ref="G6:I6"/>
    <mergeCell ref="G7:I7"/>
  </mergeCells>
  <phoneticPr fontId="30" type="noConversion"/>
  <pageMargins left="0.7" right="0.7" top="0.75" bottom="0.75" header="0.3" footer="0.3"/>
  <pageSetup paperSize="9" orientation="portrait" r:id="rId1"/>
  <headerFooter>
    <oddFooter>&amp;L&amp;1#&amp;"Calibri"&amp;10&amp;K000000Sensitivity: Internal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6"/>
  <sheetViews>
    <sheetView zoomScaleNormal="100" workbookViewId="0">
      <selection activeCell="A7" sqref="A7:B8"/>
    </sheetView>
  </sheetViews>
  <sheetFormatPr defaultColWidth="8.83203125" defaultRowHeight="14"/>
  <cols>
    <col min="1" max="3" width="16.25" customWidth="1"/>
    <col min="4" max="4" width="18.1640625" bestFit="1" customWidth="1"/>
    <col min="5" max="7" width="16.25" customWidth="1"/>
    <col min="8" max="9" width="13.25" customWidth="1"/>
    <col min="10" max="10" width="25.83203125" customWidth="1"/>
    <col min="11" max="11" width="28.83203125" customWidth="1"/>
  </cols>
  <sheetData>
    <row r="1" spans="1:12" s="14" customFormat="1" ht="49.5" customHeight="1" thickBot="1">
      <c r="A1" s="932" t="s">
        <v>359</v>
      </c>
      <c r="B1" s="932"/>
      <c r="C1" s="932"/>
      <c r="D1" s="932"/>
      <c r="E1" s="932"/>
      <c r="F1" s="932"/>
      <c r="G1" s="932"/>
      <c r="H1" s="932"/>
      <c r="I1" s="932"/>
      <c r="J1" s="932"/>
    </row>
    <row r="2" spans="1:12" s="22" customFormat="1" ht="18.75" customHeight="1">
      <c r="A2" s="793" t="s">
        <v>18</v>
      </c>
      <c r="B2" s="791" t="s">
        <v>19</v>
      </c>
      <c r="C2" s="929" t="s">
        <v>360</v>
      </c>
      <c r="D2" s="929"/>
      <c r="E2" s="929"/>
      <c r="F2" s="929"/>
      <c r="G2" s="797" t="s">
        <v>21</v>
      </c>
      <c r="H2" s="797" t="s">
        <v>19</v>
      </c>
      <c r="I2" s="791" t="s">
        <v>22</v>
      </c>
      <c r="J2" s="410" t="s">
        <v>361</v>
      </c>
      <c r="L2" s="14"/>
    </row>
    <row r="3" spans="1:12" s="22" customFormat="1" ht="14.5" thickBot="1">
      <c r="A3" s="931"/>
      <c r="B3" s="930"/>
      <c r="C3" s="484" t="s">
        <v>362</v>
      </c>
      <c r="D3" s="484" t="s">
        <v>34</v>
      </c>
      <c r="E3" s="484" t="s">
        <v>35</v>
      </c>
      <c r="F3" s="484" t="s">
        <v>36</v>
      </c>
      <c r="G3" s="939"/>
      <c r="H3" s="939"/>
      <c r="I3" s="930"/>
      <c r="J3" s="485" t="s">
        <v>35</v>
      </c>
      <c r="L3" s="14"/>
    </row>
    <row r="4" spans="1:12" s="141" customFormat="1" ht="33.75" customHeight="1">
      <c r="A4" s="755" t="s">
        <v>363</v>
      </c>
      <c r="B4" s="668" t="s">
        <v>364</v>
      </c>
      <c r="C4" s="596">
        <v>45690.333333333336</v>
      </c>
      <c r="D4" s="596">
        <v>45690.916666666664</v>
      </c>
      <c r="E4" s="596">
        <v>45691.333333333336</v>
      </c>
      <c r="F4" s="596">
        <v>45692.333333333336</v>
      </c>
      <c r="G4" s="940" t="s">
        <v>38</v>
      </c>
      <c r="H4" s="941"/>
      <c r="I4" s="942"/>
      <c r="J4" s="597">
        <v>45698.666666666664</v>
      </c>
      <c r="L4" s="140"/>
    </row>
    <row r="5" spans="1:12" s="188" customFormat="1" ht="33.75" customHeight="1">
      <c r="A5" s="756" t="s">
        <v>365</v>
      </c>
      <c r="B5" s="757" t="s">
        <v>366</v>
      </c>
      <c r="C5" s="105">
        <f t="shared" ref="C5:F7" si="0">C4+7</f>
        <v>45697.333333333336</v>
      </c>
      <c r="D5" s="105">
        <f t="shared" si="0"/>
        <v>45697.916666666664</v>
      </c>
      <c r="E5" s="105">
        <f t="shared" si="0"/>
        <v>45698.333333333336</v>
      </c>
      <c r="F5" s="105">
        <f t="shared" si="0"/>
        <v>45699.333333333336</v>
      </c>
      <c r="G5" s="933" t="s">
        <v>38</v>
      </c>
      <c r="H5" s="934"/>
      <c r="I5" s="935"/>
      <c r="J5" s="343">
        <f>J4+7</f>
        <v>45705.666666666664</v>
      </c>
      <c r="K5" s="79"/>
      <c r="L5" s="14"/>
    </row>
    <row r="6" spans="1:12" s="188" customFormat="1" ht="33.75" customHeight="1">
      <c r="A6" s="755" t="s">
        <v>363</v>
      </c>
      <c r="B6" s="757" t="s">
        <v>368</v>
      </c>
      <c r="C6" s="105">
        <f t="shared" ref="C6:D8" si="1">C5+7</f>
        <v>45704.333333333336</v>
      </c>
      <c r="D6" s="105">
        <f t="shared" si="1"/>
        <v>45704.916666666664</v>
      </c>
      <c r="E6" s="105">
        <f t="shared" ref="E6:F8" si="2">E5+7</f>
        <v>45705.333333333336</v>
      </c>
      <c r="F6" s="105">
        <f t="shared" si="2"/>
        <v>45706.333333333336</v>
      </c>
      <c r="G6" s="933" t="s">
        <v>38</v>
      </c>
      <c r="H6" s="934"/>
      <c r="I6" s="935"/>
      <c r="J6" s="343">
        <f>J5+7</f>
        <v>45712.666666666664</v>
      </c>
      <c r="K6" s="79"/>
      <c r="L6" s="14"/>
    </row>
    <row r="7" spans="1:12" s="22" customFormat="1" ht="33.75" customHeight="1">
      <c r="A7" s="726" t="s">
        <v>363</v>
      </c>
      <c r="B7" s="688" t="s">
        <v>369</v>
      </c>
      <c r="C7" s="105">
        <f t="shared" si="0"/>
        <v>45711.333333333336</v>
      </c>
      <c r="D7" s="105">
        <f t="shared" si="0"/>
        <v>45711.916666666664</v>
      </c>
      <c r="E7" s="105">
        <f t="shared" si="0"/>
        <v>45712.333333333336</v>
      </c>
      <c r="F7" s="105">
        <f t="shared" si="0"/>
        <v>45713.333333333336</v>
      </c>
      <c r="G7" s="933" t="s">
        <v>38</v>
      </c>
      <c r="H7" s="934"/>
      <c r="I7" s="935"/>
      <c r="J7" s="343">
        <f>J6+7</f>
        <v>45719.666666666664</v>
      </c>
      <c r="L7" s="14"/>
    </row>
    <row r="8" spans="1:12" s="22" customFormat="1" ht="33.75" customHeight="1">
      <c r="A8" s="758" t="s">
        <v>367</v>
      </c>
      <c r="B8" s="689" t="s">
        <v>370</v>
      </c>
      <c r="C8" s="249">
        <f t="shared" si="1"/>
        <v>45718.333333333336</v>
      </c>
      <c r="D8" s="249">
        <f t="shared" si="1"/>
        <v>45718.916666666664</v>
      </c>
      <c r="E8" s="249">
        <f t="shared" si="2"/>
        <v>45719.333333333336</v>
      </c>
      <c r="F8" s="249">
        <f t="shared" si="2"/>
        <v>45720.333333333336</v>
      </c>
      <c r="G8" s="936" t="s">
        <v>38</v>
      </c>
      <c r="H8" s="937"/>
      <c r="I8" s="938"/>
      <c r="J8" s="345">
        <f>J7+7</f>
        <v>45726.666666666664</v>
      </c>
      <c r="L8" s="14"/>
    </row>
    <row r="9" spans="1:12" s="22" customFormat="1">
      <c r="A9" s="88"/>
      <c r="B9" s="88"/>
      <c r="C9" s="74"/>
      <c r="D9" s="74"/>
      <c r="E9" s="74"/>
      <c r="F9" s="74"/>
      <c r="G9" s="198"/>
      <c r="H9" s="199"/>
      <c r="I9" s="199"/>
      <c r="J9" s="200"/>
      <c r="K9" s="14"/>
      <c r="L9" s="14"/>
    </row>
    <row r="10" spans="1:12" s="14" customFormat="1" ht="22.5" hidden="1">
      <c r="A10" s="847" t="s">
        <v>371</v>
      </c>
      <c r="B10" s="847"/>
      <c r="C10" s="847"/>
      <c r="D10" s="847"/>
      <c r="E10" s="847"/>
      <c r="F10" s="847"/>
      <c r="G10" s="847"/>
      <c r="H10" s="847"/>
      <c r="I10" s="847"/>
      <c r="J10" s="847"/>
    </row>
    <row r="11" spans="1:12" s="22" customFormat="1" ht="37.5" hidden="1" customHeight="1">
      <c r="A11" s="907" t="s">
        <v>18</v>
      </c>
      <c r="B11" s="874" t="s">
        <v>19</v>
      </c>
      <c r="C11" s="877" t="s">
        <v>20</v>
      </c>
      <c r="D11" s="877"/>
      <c r="E11" s="877"/>
      <c r="F11" s="877"/>
      <c r="G11" s="879" t="s">
        <v>21</v>
      </c>
      <c r="H11" s="879" t="s">
        <v>19</v>
      </c>
      <c r="I11" s="874" t="s">
        <v>22</v>
      </c>
      <c r="J11" s="129" t="s">
        <v>372</v>
      </c>
      <c r="L11" s="14"/>
    </row>
    <row r="12" spans="1:12" s="22" customFormat="1" hidden="1">
      <c r="A12" s="908"/>
      <c r="B12" s="792"/>
      <c r="C12" s="137" t="s">
        <v>33</v>
      </c>
      <c r="D12" s="137" t="s">
        <v>34</v>
      </c>
      <c r="E12" s="137" t="s">
        <v>35</v>
      </c>
      <c r="F12" s="137" t="s">
        <v>36</v>
      </c>
      <c r="G12" s="798"/>
      <c r="H12" s="798"/>
      <c r="I12" s="792"/>
      <c r="J12" s="151" t="s">
        <v>35</v>
      </c>
      <c r="L12" s="14"/>
    </row>
    <row r="13" spans="1:12" s="141" customFormat="1" ht="33.75" hidden="1" customHeight="1">
      <c r="A13" s="202" t="s">
        <v>50</v>
      </c>
      <c r="B13" s="119" t="s">
        <v>50</v>
      </c>
      <c r="C13" s="113">
        <f t="shared" ref="C13:F16" si="3">C4</f>
        <v>45690.333333333336</v>
      </c>
      <c r="D13" s="113">
        <f t="shared" si="3"/>
        <v>45690.916666666664</v>
      </c>
      <c r="E13" s="113">
        <f t="shared" si="3"/>
        <v>45691.333333333336</v>
      </c>
      <c r="F13" s="113">
        <f t="shared" si="3"/>
        <v>45692.333333333336</v>
      </c>
      <c r="G13" s="928" t="s">
        <v>373</v>
      </c>
      <c r="H13" s="928"/>
      <c r="I13" s="928"/>
      <c r="J13" s="114" t="s">
        <v>373</v>
      </c>
      <c r="L13" s="140"/>
    </row>
    <row r="14" spans="1:12" s="188" customFormat="1" ht="33.75" hidden="1" customHeight="1">
      <c r="A14" s="202" t="s">
        <v>50</v>
      </c>
      <c r="B14" s="119" t="s">
        <v>50</v>
      </c>
      <c r="C14" s="113">
        <f t="shared" si="3"/>
        <v>45697.333333333336</v>
      </c>
      <c r="D14" s="113">
        <f t="shared" si="3"/>
        <v>45697.916666666664</v>
      </c>
      <c r="E14" s="113">
        <f t="shared" si="3"/>
        <v>45698.333333333336</v>
      </c>
      <c r="F14" s="113">
        <f t="shared" si="3"/>
        <v>45699.333333333336</v>
      </c>
      <c r="G14" s="928" t="s">
        <v>373</v>
      </c>
      <c r="H14" s="928"/>
      <c r="I14" s="928"/>
      <c r="J14" s="114" t="s">
        <v>373</v>
      </c>
      <c r="K14" s="79"/>
      <c r="L14" s="14"/>
    </row>
    <row r="15" spans="1:12" s="188" customFormat="1" ht="33.75" hidden="1" customHeight="1">
      <c r="A15" s="202" t="s">
        <v>50</v>
      </c>
      <c r="B15" s="119" t="s">
        <v>50</v>
      </c>
      <c r="C15" s="113">
        <f t="shared" si="3"/>
        <v>45704.333333333336</v>
      </c>
      <c r="D15" s="113">
        <f t="shared" si="3"/>
        <v>45704.916666666664</v>
      </c>
      <c r="E15" s="113">
        <f t="shared" si="3"/>
        <v>45705.333333333336</v>
      </c>
      <c r="F15" s="113">
        <f t="shared" si="3"/>
        <v>45706.333333333336</v>
      </c>
      <c r="G15" s="928" t="s">
        <v>373</v>
      </c>
      <c r="H15" s="928"/>
      <c r="I15" s="928"/>
      <c r="J15" s="114" t="s">
        <v>373</v>
      </c>
      <c r="K15" s="79"/>
      <c r="L15" s="14"/>
    </row>
    <row r="16" spans="1:12" s="22" customFormat="1" ht="33.75" hidden="1" customHeight="1">
      <c r="A16" s="202" t="s">
        <v>50</v>
      </c>
      <c r="B16" s="119" t="s">
        <v>50</v>
      </c>
      <c r="C16" s="113">
        <f t="shared" si="3"/>
        <v>45711.333333333336</v>
      </c>
      <c r="D16" s="113">
        <f t="shared" si="3"/>
        <v>45711.916666666664</v>
      </c>
      <c r="E16" s="113">
        <f t="shared" si="3"/>
        <v>45712.333333333336</v>
      </c>
      <c r="F16" s="113">
        <f t="shared" si="3"/>
        <v>45713.333333333336</v>
      </c>
      <c r="G16" s="928" t="s">
        <v>373</v>
      </c>
      <c r="H16" s="928"/>
      <c r="I16" s="928"/>
      <c r="J16" s="114" t="s">
        <v>373</v>
      </c>
      <c r="L16" s="14"/>
    </row>
    <row r="17" spans="1:12" s="22" customFormat="1" ht="33.75" hidden="1" customHeight="1">
      <c r="A17" s="203" t="s">
        <v>50</v>
      </c>
      <c r="B17" s="123" t="s">
        <v>50</v>
      </c>
      <c r="C17" s="116" t="e">
        <f>#REF!</f>
        <v>#REF!</v>
      </c>
      <c r="D17" s="116" t="e">
        <f>#REF!</f>
        <v>#REF!</v>
      </c>
      <c r="E17" s="116" t="e">
        <f>#REF!</f>
        <v>#REF!</v>
      </c>
      <c r="F17" s="116" t="e">
        <f>#REF!</f>
        <v>#REF!</v>
      </c>
      <c r="G17" s="943" t="s">
        <v>373</v>
      </c>
      <c r="H17" s="943"/>
      <c r="I17" s="943"/>
      <c r="J17" s="117" t="s">
        <v>373</v>
      </c>
      <c r="L17" s="14"/>
    </row>
    <row r="18" spans="1:12" s="22" customFormat="1" hidden="1">
      <c r="A18" s="88"/>
      <c r="B18" s="88"/>
      <c r="C18" s="74"/>
      <c r="D18" s="74"/>
      <c r="E18" s="74"/>
      <c r="F18" s="74"/>
      <c r="G18" s="75"/>
      <c r="H18" s="75"/>
      <c r="I18" s="75"/>
      <c r="J18" s="27"/>
      <c r="K18" s="14"/>
      <c r="L18" s="14"/>
    </row>
    <row r="19" spans="1:12" s="22" customFormat="1" hidden="1">
      <c r="A19" s="91"/>
      <c r="B19" s="88"/>
      <c r="C19" s="74"/>
      <c r="D19" s="74"/>
      <c r="E19" s="74"/>
      <c r="F19" s="74"/>
      <c r="G19" s="75"/>
      <c r="H19" s="75"/>
      <c r="I19" s="75"/>
      <c r="J19" s="27"/>
      <c r="K19" s="14"/>
      <c r="L19" s="14"/>
    </row>
    <row r="20" spans="1:12" ht="22.5" hidden="1">
      <c r="A20" s="846" t="s">
        <v>374</v>
      </c>
      <c r="B20" s="847"/>
      <c r="C20" s="847"/>
      <c r="D20" s="847"/>
      <c r="E20" s="847"/>
      <c r="F20" s="847"/>
      <c r="G20" s="847"/>
      <c r="H20" s="847"/>
      <c r="I20" s="847"/>
      <c r="J20" s="847"/>
    </row>
    <row r="21" spans="1:12" ht="23.5" hidden="1">
      <c r="A21" s="907" t="s">
        <v>18</v>
      </c>
      <c r="B21" s="874" t="s">
        <v>19</v>
      </c>
      <c r="C21" s="877" t="s">
        <v>20</v>
      </c>
      <c r="D21" s="877"/>
      <c r="E21" s="877"/>
      <c r="F21" s="877"/>
      <c r="G21" s="879" t="s">
        <v>21</v>
      </c>
      <c r="H21" s="879" t="s">
        <v>19</v>
      </c>
      <c r="I21" s="874" t="s">
        <v>22</v>
      </c>
      <c r="J21" s="138" t="s">
        <v>375</v>
      </c>
    </row>
    <row r="22" spans="1:12" hidden="1">
      <c r="A22" s="908"/>
      <c r="B22" s="792"/>
      <c r="C22" s="137" t="s">
        <v>33</v>
      </c>
      <c r="D22" s="137" t="s">
        <v>34</v>
      </c>
      <c r="E22" s="137" t="s">
        <v>35</v>
      </c>
      <c r="F22" s="137" t="s">
        <v>36</v>
      </c>
      <c r="G22" s="798"/>
      <c r="H22" s="798"/>
      <c r="I22" s="792"/>
      <c r="J22" s="139" t="s">
        <v>35</v>
      </c>
    </row>
    <row r="23" spans="1:12" s="22" customFormat="1" ht="33.75" hidden="1" customHeight="1">
      <c r="A23" s="202" t="s">
        <v>50</v>
      </c>
      <c r="B23" s="119" t="s">
        <v>50</v>
      </c>
      <c r="C23" s="113">
        <f t="shared" ref="C23:F26" si="4">C4</f>
        <v>45690.333333333336</v>
      </c>
      <c r="D23" s="113">
        <f t="shared" si="4"/>
        <v>45690.916666666664</v>
      </c>
      <c r="E23" s="113">
        <f t="shared" si="4"/>
        <v>45691.333333333336</v>
      </c>
      <c r="F23" s="113">
        <f t="shared" si="4"/>
        <v>45692.333333333336</v>
      </c>
      <c r="G23" s="928" t="s">
        <v>373</v>
      </c>
      <c r="H23" s="928"/>
      <c r="I23" s="928"/>
      <c r="J23" s="115" t="s">
        <v>373</v>
      </c>
      <c r="K23" s="14"/>
    </row>
    <row r="24" spans="1:12" s="188" customFormat="1" ht="33.75" hidden="1" customHeight="1">
      <c r="A24" s="201" t="s">
        <v>50</v>
      </c>
      <c r="B24" s="119" t="s">
        <v>50</v>
      </c>
      <c r="C24" s="113">
        <f t="shared" si="4"/>
        <v>45697.333333333336</v>
      </c>
      <c r="D24" s="113">
        <f t="shared" si="4"/>
        <v>45697.916666666664</v>
      </c>
      <c r="E24" s="113">
        <f t="shared" si="4"/>
        <v>45698.333333333336</v>
      </c>
      <c r="F24" s="113">
        <f t="shared" si="4"/>
        <v>45699.333333333336</v>
      </c>
      <c r="G24" s="928" t="s">
        <v>373</v>
      </c>
      <c r="H24" s="928"/>
      <c r="I24" s="928"/>
      <c r="J24" s="186" t="s">
        <v>373</v>
      </c>
      <c r="K24" s="14"/>
      <c r="L24" s="79"/>
    </row>
    <row r="25" spans="1:12" s="188" customFormat="1" ht="33.75" hidden="1" customHeight="1">
      <c r="A25" s="202" t="s">
        <v>50</v>
      </c>
      <c r="B25" s="119" t="s">
        <v>50</v>
      </c>
      <c r="C25" s="113">
        <f t="shared" si="4"/>
        <v>45704.333333333336</v>
      </c>
      <c r="D25" s="113">
        <f t="shared" si="4"/>
        <v>45704.916666666664</v>
      </c>
      <c r="E25" s="113">
        <f t="shared" si="4"/>
        <v>45705.333333333336</v>
      </c>
      <c r="F25" s="113">
        <f t="shared" si="4"/>
        <v>45706.333333333336</v>
      </c>
      <c r="G25" s="928" t="s">
        <v>373</v>
      </c>
      <c r="H25" s="928"/>
      <c r="I25" s="928"/>
      <c r="J25" s="186" t="s">
        <v>373</v>
      </c>
      <c r="K25" s="14"/>
      <c r="L25" s="79"/>
    </row>
    <row r="26" spans="1:12" s="22" customFormat="1" ht="33.75" hidden="1" customHeight="1">
      <c r="A26" s="202" t="s">
        <v>50</v>
      </c>
      <c r="B26" s="119" t="s">
        <v>50</v>
      </c>
      <c r="C26" s="113">
        <f t="shared" si="4"/>
        <v>45711.333333333336</v>
      </c>
      <c r="D26" s="113">
        <f t="shared" si="4"/>
        <v>45711.916666666664</v>
      </c>
      <c r="E26" s="113">
        <f t="shared" si="4"/>
        <v>45712.333333333336</v>
      </c>
      <c r="F26" s="113">
        <f t="shared" si="4"/>
        <v>45713.333333333336</v>
      </c>
      <c r="G26" s="928" t="s">
        <v>373</v>
      </c>
      <c r="H26" s="928"/>
      <c r="I26" s="928"/>
      <c r="J26" s="186" t="s">
        <v>373</v>
      </c>
      <c r="K26" s="14"/>
    </row>
    <row r="27" spans="1:12" s="22" customFormat="1" ht="33.75" hidden="1" customHeight="1">
      <c r="A27" s="203" t="s">
        <v>50</v>
      </c>
      <c r="B27" s="123" t="s">
        <v>50</v>
      </c>
      <c r="C27" s="116" t="e">
        <f>#REF!</f>
        <v>#REF!</v>
      </c>
      <c r="D27" s="116" t="e">
        <f>#REF!</f>
        <v>#REF!</v>
      </c>
      <c r="E27" s="116" t="e">
        <f>#REF!</f>
        <v>#REF!</v>
      </c>
      <c r="F27" s="116" t="e">
        <f>#REF!</f>
        <v>#REF!</v>
      </c>
      <c r="G27" s="943" t="s">
        <v>373</v>
      </c>
      <c r="H27" s="943"/>
      <c r="I27" s="943"/>
      <c r="J27" s="187" t="s">
        <v>373</v>
      </c>
      <c r="K27" s="14"/>
    </row>
    <row r="29" spans="1:12" ht="15" customHeight="1">
      <c r="A29" s="577" t="s">
        <v>59</v>
      </c>
    </row>
    <row r="30" spans="1:12" ht="15" customHeight="1">
      <c r="A30" s="578" t="s">
        <v>60</v>
      </c>
    </row>
    <row r="31" spans="1:12" ht="15" customHeight="1">
      <c r="A31" s="578" t="s">
        <v>61</v>
      </c>
    </row>
    <row r="32" spans="1:12" ht="15" customHeight="1">
      <c r="A32" s="601" t="s">
        <v>62</v>
      </c>
    </row>
    <row r="33" spans="1:6" ht="15" customHeight="1">
      <c r="A33" s="576" t="s">
        <v>63</v>
      </c>
    </row>
    <row r="34" spans="1:6" ht="15" customHeight="1">
      <c r="A34" s="576"/>
    </row>
    <row r="35" spans="1:6" s="14" customFormat="1" ht="11.5">
      <c r="A35" s="25" t="s">
        <v>64</v>
      </c>
      <c r="E35" s="24"/>
    </row>
    <row r="36" spans="1:6" s="14" customFormat="1" ht="11.5">
      <c r="A36" s="14" t="s">
        <v>65</v>
      </c>
      <c r="F36" s="26"/>
    </row>
  </sheetData>
  <mergeCells count="36">
    <mergeCell ref="G26:I26"/>
    <mergeCell ref="G27:I27"/>
    <mergeCell ref="G16:I16"/>
    <mergeCell ref="G17:I17"/>
    <mergeCell ref="G23:I23"/>
    <mergeCell ref="G24:I24"/>
    <mergeCell ref="G25:I25"/>
    <mergeCell ref="C2:F2"/>
    <mergeCell ref="B2:B3"/>
    <mergeCell ref="A2:A3"/>
    <mergeCell ref="A1:J1"/>
    <mergeCell ref="A10:J10"/>
    <mergeCell ref="G7:I7"/>
    <mergeCell ref="G8:I8"/>
    <mergeCell ref="H2:H3"/>
    <mergeCell ref="I2:I3"/>
    <mergeCell ref="G4:I4"/>
    <mergeCell ref="G2:G3"/>
    <mergeCell ref="G5:I5"/>
    <mergeCell ref="G6:I6"/>
    <mergeCell ref="G15:I15"/>
    <mergeCell ref="G13:I13"/>
    <mergeCell ref="A11:A12"/>
    <mergeCell ref="B11:B12"/>
    <mergeCell ref="C11:F11"/>
    <mergeCell ref="G11:G12"/>
    <mergeCell ref="G14:I14"/>
    <mergeCell ref="H11:H12"/>
    <mergeCell ref="I11:I12"/>
    <mergeCell ref="C21:F21"/>
    <mergeCell ref="G21:G22"/>
    <mergeCell ref="H21:H22"/>
    <mergeCell ref="A20:J20"/>
    <mergeCell ref="I21:I22"/>
    <mergeCell ref="A21:A22"/>
    <mergeCell ref="B21:B22"/>
  </mergeCells>
  <phoneticPr fontId="34" type="noConversion"/>
  <pageMargins left="0.7" right="0.7" top="0.75" bottom="0.75" header="0.3" footer="0.3"/>
  <pageSetup paperSize="9" orientation="portrait" r:id="rId1"/>
  <headerFooter>
    <oddFooter>&amp;L&amp;1#&amp;"Calibri"&amp;10&amp;K000000Sensitivity: Internal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3C0B-F32C-4771-9E09-6729B122A070}">
  <dimension ref="A1:O43"/>
  <sheetViews>
    <sheetView topLeftCell="A12" workbookViewId="0">
      <selection activeCell="A26" sqref="A26:L26"/>
    </sheetView>
  </sheetViews>
  <sheetFormatPr defaultColWidth="9.1640625" defaultRowHeight="14"/>
  <cols>
    <col min="1" max="1" width="20.25" style="440" customWidth="1"/>
    <col min="2" max="2" width="14.25" style="440" customWidth="1"/>
    <col min="3" max="3" width="22.1640625" style="440" customWidth="1"/>
    <col min="4" max="6" width="20.25" style="440" customWidth="1"/>
    <col min="7" max="7" width="20" style="440" customWidth="1"/>
    <col min="8" max="10" width="14.25" style="440" customWidth="1"/>
    <col min="11" max="11" width="16.25" style="440" customWidth="1"/>
    <col min="12" max="16" width="14.25" style="440" customWidth="1"/>
    <col min="17" max="16384" width="9.1640625" style="440"/>
  </cols>
  <sheetData>
    <row r="1" spans="1:15" s="434" customFormat="1" ht="41.25" customHeight="1" thickBot="1">
      <c r="A1" s="958" t="s">
        <v>376</v>
      </c>
      <c r="B1" s="958"/>
      <c r="C1" s="958"/>
      <c r="D1" s="958"/>
      <c r="E1" s="958"/>
      <c r="F1" s="958"/>
      <c r="G1" s="958"/>
      <c r="H1" s="958"/>
      <c r="I1" s="958"/>
      <c r="J1" s="958"/>
      <c r="K1" s="958"/>
      <c r="L1" s="958"/>
      <c r="M1" s="958"/>
      <c r="N1" s="958"/>
      <c r="O1" s="433">
        <f>'CONDOR+LYNX'!M1</f>
        <v>45689</v>
      </c>
    </row>
    <row r="2" spans="1:15" s="434" customFormat="1" ht="15.75" customHeight="1">
      <c r="A2" s="966" t="s">
        <v>18</v>
      </c>
      <c r="B2" s="968" t="s">
        <v>19</v>
      </c>
      <c r="C2" s="970" t="s">
        <v>20</v>
      </c>
      <c r="D2" s="970"/>
      <c r="E2" s="970"/>
      <c r="F2" s="970"/>
      <c r="G2" s="968" t="s">
        <v>21</v>
      </c>
      <c r="H2" s="968" t="s">
        <v>19</v>
      </c>
      <c r="I2" s="971" t="s">
        <v>22</v>
      </c>
      <c r="J2" s="532" t="s">
        <v>377</v>
      </c>
      <c r="K2" s="532" t="s">
        <v>378</v>
      </c>
      <c r="L2" s="532" t="s">
        <v>379</v>
      </c>
      <c r="M2" s="532" t="s">
        <v>380</v>
      </c>
      <c r="N2" s="532" t="s">
        <v>381</v>
      </c>
      <c r="O2" s="533" t="s">
        <v>382</v>
      </c>
    </row>
    <row r="3" spans="1:15" s="434" customFormat="1" ht="15" customHeight="1">
      <c r="A3" s="967"/>
      <c r="B3" s="969"/>
      <c r="C3" s="435" t="s">
        <v>33</v>
      </c>
      <c r="D3" s="435" t="s">
        <v>34</v>
      </c>
      <c r="E3" s="435" t="s">
        <v>35</v>
      </c>
      <c r="F3" s="435" t="s">
        <v>36</v>
      </c>
      <c r="G3" s="969"/>
      <c r="H3" s="969"/>
      <c r="I3" s="972"/>
      <c r="J3" s="435" t="s">
        <v>35</v>
      </c>
      <c r="K3" s="435" t="s">
        <v>35</v>
      </c>
      <c r="L3" s="435" t="s">
        <v>35</v>
      </c>
      <c r="M3" s="435" t="s">
        <v>35</v>
      </c>
      <c r="N3" s="435" t="s">
        <v>35</v>
      </c>
      <c r="O3" s="534" t="s">
        <v>35</v>
      </c>
    </row>
    <row r="4" spans="1:15" s="439" customFormat="1" ht="26.25" customHeight="1">
      <c r="A4" s="947" t="s">
        <v>653</v>
      </c>
      <c r="B4" s="948"/>
      <c r="C4" s="948"/>
      <c r="D4" s="948"/>
      <c r="E4" s="948"/>
      <c r="F4" s="948"/>
      <c r="G4" s="948"/>
      <c r="H4" s="948"/>
      <c r="I4" s="948"/>
      <c r="J4" s="948"/>
      <c r="K4" s="948"/>
      <c r="L4" s="948"/>
      <c r="M4" s="948"/>
      <c r="N4" s="948"/>
      <c r="O4" s="949"/>
    </row>
    <row r="5" spans="1:15" s="439" customFormat="1" ht="26.25" customHeight="1">
      <c r="A5" s="631" t="s">
        <v>383</v>
      </c>
      <c r="B5" s="632" t="s">
        <v>384</v>
      </c>
      <c r="C5" s="633">
        <v>45695.916666666664</v>
      </c>
      <c r="D5" s="437">
        <v>45696.75</v>
      </c>
      <c r="E5" s="437">
        <v>45697.083333333336</v>
      </c>
      <c r="F5" s="437">
        <v>45698.083333333336</v>
      </c>
      <c r="G5" s="956" t="s">
        <v>38</v>
      </c>
      <c r="H5" s="956"/>
      <c r="I5" s="956"/>
      <c r="J5" s="438">
        <v>45705</v>
      </c>
      <c r="K5" s="438">
        <v>45708</v>
      </c>
      <c r="L5" s="438">
        <v>45711</v>
      </c>
      <c r="M5" s="438">
        <v>45712</v>
      </c>
      <c r="N5" s="438">
        <v>45717</v>
      </c>
      <c r="O5" s="453">
        <v>45718</v>
      </c>
    </row>
    <row r="6" spans="1:15" s="439" customFormat="1" ht="26.25" customHeight="1">
      <c r="A6" s="950" t="s">
        <v>658</v>
      </c>
      <c r="B6" s="951"/>
      <c r="C6" s="951"/>
      <c r="D6" s="951"/>
      <c r="E6" s="951"/>
      <c r="F6" s="951"/>
      <c r="G6" s="951"/>
      <c r="H6" s="951"/>
      <c r="I6" s="951"/>
      <c r="J6" s="951"/>
      <c r="K6" s="951"/>
      <c r="L6" s="951"/>
      <c r="M6" s="951"/>
      <c r="N6" s="951"/>
      <c r="O6" s="952"/>
    </row>
    <row r="7" spans="1:15" s="439" customFormat="1" ht="26.25" customHeight="1">
      <c r="A7" s="452" t="s">
        <v>385</v>
      </c>
      <c r="B7" s="436" t="s">
        <v>386</v>
      </c>
      <c r="C7" s="437">
        <v>45709.916666666664</v>
      </c>
      <c r="D7" s="437">
        <v>45710.75</v>
      </c>
      <c r="E7" s="437">
        <v>45711.083333333336</v>
      </c>
      <c r="F7" s="437">
        <v>45712.083333333336</v>
      </c>
      <c r="G7" s="956" t="s">
        <v>38</v>
      </c>
      <c r="H7" s="956"/>
      <c r="I7" s="956"/>
      <c r="J7" s="438">
        <v>45719</v>
      </c>
      <c r="K7" s="438">
        <v>45722</v>
      </c>
      <c r="L7" s="438">
        <v>45725</v>
      </c>
      <c r="M7" s="438">
        <v>45726</v>
      </c>
      <c r="N7" s="438">
        <v>45731</v>
      </c>
      <c r="O7" s="453">
        <v>45732</v>
      </c>
    </row>
    <row r="8" spans="1:15" s="439" customFormat="1" ht="26.25" customHeight="1">
      <c r="A8" s="570" t="s">
        <v>387</v>
      </c>
      <c r="B8" s="571" t="s">
        <v>388</v>
      </c>
      <c r="C8" s="437">
        <f t="shared" ref="C8:C9" si="0">C7+7</f>
        <v>45716.916666666664</v>
      </c>
      <c r="D8" s="437">
        <f t="shared" ref="D8:D9" si="1">D7+7</f>
        <v>45717.75</v>
      </c>
      <c r="E8" s="437">
        <f t="shared" ref="E8:E9" si="2">E7+7</f>
        <v>45718.083333333336</v>
      </c>
      <c r="F8" s="437">
        <f t="shared" ref="F8:F9" si="3">F7+7</f>
        <v>45719.083333333336</v>
      </c>
      <c r="G8" s="956" t="s">
        <v>38</v>
      </c>
      <c r="H8" s="956"/>
      <c r="I8" s="956"/>
      <c r="J8" s="438">
        <f t="shared" ref="J8:O8" si="4">J7+7</f>
        <v>45726</v>
      </c>
      <c r="K8" s="438">
        <f t="shared" si="4"/>
        <v>45729</v>
      </c>
      <c r="L8" s="438">
        <f t="shared" si="4"/>
        <v>45732</v>
      </c>
      <c r="M8" s="438">
        <f t="shared" si="4"/>
        <v>45733</v>
      </c>
      <c r="N8" s="438">
        <f t="shared" si="4"/>
        <v>45738</v>
      </c>
      <c r="O8" s="453">
        <f t="shared" si="4"/>
        <v>45739</v>
      </c>
    </row>
    <row r="9" spans="1:15" s="439" customFormat="1" ht="26.25" customHeight="1" thickBot="1">
      <c r="A9" s="455" t="s">
        <v>389</v>
      </c>
      <c r="B9" s="535" t="s">
        <v>390</v>
      </c>
      <c r="C9" s="536">
        <f t="shared" si="0"/>
        <v>45723.916666666664</v>
      </c>
      <c r="D9" s="536">
        <f t="shared" si="1"/>
        <v>45724.75</v>
      </c>
      <c r="E9" s="536">
        <f t="shared" si="2"/>
        <v>45725.083333333336</v>
      </c>
      <c r="F9" s="536">
        <f t="shared" si="3"/>
        <v>45726.083333333336</v>
      </c>
      <c r="G9" s="957" t="s">
        <v>38</v>
      </c>
      <c r="H9" s="957"/>
      <c r="I9" s="957"/>
      <c r="J9" s="456">
        <f t="shared" ref="J9:O9" si="5">J8+7</f>
        <v>45733</v>
      </c>
      <c r="K9" s="456">
        <f t="shared" si="5"/>
        <v>45736</v>
      </c>
      <c r="L9" s="456">
        <f t="shared" si="5"/>
        <v>45739</v>
      </c>
      <c r="M9" s="456">
        <f t="shared" si="5"/>
        <v>45740</v>
      </c>
      <c r="N9" s="456">
        <f t="shared" si="5"/>
        <v>45745</v>
      </c>
      <c r="O9" s="457">
        <f t="shared" si="5"/>
        <v>45746</v>
      </c>
    </row>
    <row r="10" spans="1:15" ht="13.5" customHeight="1"/>
    <row r="11" spans="1:15" ht="22.5">
      <c r="A11" s="958" t="s">
        <v>391</v>
      </c>
      <c r="B11" s="958"/>
      <c r="C11" s="958"/>
      <c r="D11" s="958"/>
      <c r="E11" s="958"/>
      <c r="F11" s="958"/>
      <c r="G11" s="958"/>
      <c r="H11" s="958"/>
      <c r="I11" s="958"/>
      <c r="J11" s="958"/>
      <c r="K11" s="441"/>
      <c r="L11" s="442"/>
    </row>
    <row r="12" spans="1:15">
      <c r="A12" s="959" t="s">
        <v>18</v>
      </c>
      <c r="B12" s="961" t="s">
        <v>19</v>
      </c>
      <c r="C12" s="963" t="s">
        <v>20</v>
      </c>
      <c r="D12" s="963"/>
      <c r="E12" s="963"/>
      <c r="F12" s="963"/>
      <c r="G12" s="961" t="s">
        <v>21</v>
      </c>
      <c r="H12" s="961" t="s">
        <v>19</v>
      </c>
      <c r="I12" s="964" t="s">
        <v>22</v>
      </c>
      <c r="J12" s="537" t="s">
        <v>392</v>
      </c>
    </row>
    <row r="13" spans="1:15">
      <c r="A13" s="960"/>
      <c r="B13" s="962"/>
      <c r="C13" s="443" t="s">
        <v>33</v>
      </c>
      <c r="D13" s="443" t="s">
        <v>34</v>
      </c>
      <c r="E13" s="443" t="s">
        <v>35</v>
      </c>
      <c r="F13" s="443" t="s">
        <v>36</v>
      </c>
      <c r="G13" s="962"/>
      <c r="H13" s="962"/>
      <c r="I13" s="965"/>
      <c r="J13" s="538" t="s">
        <v>35</v>
      </c>
    </row>
    <row r="14" spans="1:15" s="434" customFormat="1" ht="27" customHeight="1">
      <c r="A14" s="944" t="str">
        <f>A4</f>
        <v>Blank sailing. Pls arrange all bookings to MSC PRECISION V HW505A.</v>
      </c>
      <c r="B14" s="945"/>
      <c r="C14" s="945"/>
      <c r="D14" s="945"/>
      <c r="E14" s="945"/>
      <c r="F14" s="945"/>
      <c r="G14" s="945"/>
      <c r="H14" s="945"/>
      <c r="I14" s="945"/>
      <c r="J14" s="946"/>
    </row>
    <row r="15" spans="1:15" s="434" customFormat="1" ht="27" customHeight="1">
      <c r="A15" s="466" t="s">
        <v>383</v>
      </c>
      <c r="B15" s="445" t="s">
        <v>384</v>
      </c>
      <c r="C15" s="446">
        <v>45695.916666666664</v>
      </c>
      <c r="D15" s="446">
        <v>45696.75</v>
      </c>
      <c r="E15" s="446">
        <v>45697.083333333336</v>
      </c>
      <c r="F15" s="446">
        <v>45698.083333333336</v>
      </c>
      <c r="G15" s="445" t="s">
        <v>394</v>
      </c>
      <c r="H15" s="448" t="s">
        <v>395</v>
      </c>
      <c r="I15" s="447">
        <v>45716</v>
      </c>
      <c r="J15" s="468">
        <v>45722</v>
      </c>
    </row>
    <row r="16" spans="1:15" s="434" customFormat="1" ht="27" customHeight="1">
      <c r="A16" s="953" t="str">
        <f t="shared" ref="A16:C19" si="6">A6</f>
        <v>Blank sailing. Pls arrange all bookings to MSC ANIELLO HW507A.</v>
      </c>
      <c r="B16" s="954"/>
      <c r="C16" s="954"/>
      <c r="D16" s="954"/>
      <c r="E16" s="954"/>
      <c r="F16" s="954"/>
      <c r="G16" s="954"/>
      <c r="H16" s="954"/>
      <c r="I16" s="954"/>
      <c r="J16" s="955"/>
    </row>
    <row r="17" spans="1:14" s="434" customFormat="1" ht="27" customHeight="1">
      <c r="A17" s="466" t="str">
        <f t="shared" si="6"/>
        <v>MSC ANIELLO</v>
      </c>
      <c r="B17" s="445" t="str">
        <f t="shared" si="6"/>
        <v>HW507A</v>
      </c>
      <c r="C17" s="446">
        <f t="shared" si="6"/>
        <v>45709.916666666664</v>
      </c>
      <c r="D17" s="446">
        <f t="shared" ref="D17:F18" si="7">D7</f>
        <v>45710.75</v>
      </c>
      <c r="E17" s="446">
        <f t="shared" si="7"/>
        <v>45711.083333333336</v>
      </c>
      <c r="F17" s="446">
        <f t="shared" si="7"/>
        <v>45712.083333333336</v>
      </c>
      <c r="G17" s="445" t="s">
        <v>393</v>
      </c>
      <c r="H17" s="448" t="s">
        <v>397</v>
      </c>
      <c r="I17" s="447">
        <v>45730</v>
      </c>
      <c r="J17" s="468">
        <v>45736</v>
      </c>
    </row>
    <row r="18" spans="1:14" s="434" customFormat="1" ht="27" customHeight="1">
      <c r="A18" s="466" t="str">
        <f t="shared" si="6"/>
        <v>MSC LYSE V</v>
      </c>
      <c r="B18" s="445" t="str">
        <f t="shared" si="6"/>
        <v>HW508A</v>
      </c>
      <c r="C18" s="446">
        <f t="shared" si="6"/>
        <v>45716.916666666664</v>
      </c>
      <c r="D18" s="446">
        <f t="shared" si="7"/>
        <v>45717.75</v>
      </c>
      <c r="E18" s="446">
        <f t="shared" si="7"/>
        <v>45718.083333333336</v>
      </c>
      <c r="F18" s="446">
        <f t="shared" si="7"/>
        <v>45719.083333333336</v>
      </c>
      <c r="G18" s="445" t="s">
        <v>394</v>
      </c>
      <c r="H18" s="448" t="s">
        <v>398</v>
      </c>
      <c r="I18" s="447">
        <f t="shared" ref="I18:J18" si="8">I17+7</f>
        <v>45737</v>
      </c>
      <c r="J18" s="468">
        <f t="shared" si="8"/>
        <v>45743</v>
      </c>
    </row>
    <row r="19" spans="1:14" s="434" customFormat="1" ht="27" customHeight="1">
      <c r="A19" s="475" t="str">
        <f t="shared" si="6"/>
        <v>MSC REN V</v>
      </c>
      <c r="B19" s="476" t="str">
        <f t="shared" si="6"/>
        <v>HW509A</v>
      </c>
      <c r="C19" s="477">
        <f t="shared" si="6"/>
        <v>45723.916666666664</v>
      </c>
      <c r="D19" s="477">
        <f t="shared" ref="D19:F19" si="9">D9</f>
        <v>45724.75</v>
      </c>
      <c r="E19" s="477">
        <f t="shared" si="9"/>
        <v>45725.083333333336</v>
      </c>
      <c r="F19" s="477">
        <f t="shared" si="9"/>
        <v>45726.083333333336</v>
      </c>
      <c r="G19" s="476" t="s">
        <v>396</v>
      </c>
      <c r="H19" s="539" t="s">
        <v>399</v>
      </c>
      <c r="I19" s="480">
        <f t="shared" ref="I19:J19" si="10">I18+7</f>
        <v>45744</v>
      </c>
      <c r="J19" s="481">
        <f t="shared" si="10"/>
        <v>45750</v>
      </c>
    </row>
    <row r="20" spans="1:14" s="434" customFormat="1">
      <c r="A20" s="449"/>
      <c r="B20" s="449"/>
      <c r="C20" s="450"/>
      <c r="D20" s="450"/>
      <c r="E20" s="450"/>
      <c r="F20" s="450"/>
      <c r="G20" s="449"/>
      <c r="H20" s="451"/>
      <c r="I20" s="441"/>
      <c r="J20" s="441"/>
    </row>
    <row r="21" spans="1:14" ht="13.5" customHeight="1"/>
    <row r="22" spans="1:14" ht="23" thickBot="1">
      <c r="A22" s="979" t="s">
        <v>400</v>
      </c>
      <c r="B22" s="958"/>
      <c r="C22" s="958"/>
      <c r="D22" s="958"/>
      <c r="E22" s="958"/>
      <c r="F22" s="958"/>
      <c r="G22" s="958"/>
      <c r="H22" s="958"/>
      <c r="I22" s="958"/>
      <c r="J22" s="958"/>
      <c r="K22" s="958"/>
      <c r="L22" s="958"/>
    </row>
    <row r="23" spans="1:14" ht="23.5">
      <c r="A23" s="966" t="s">
        <v>18</v>
      </c>
      <c r="B23" s="971" t="s">
        <v>19</v>
      </c>
      <c r="C23" s="970" t="s">
        <v>20</v>
      </c>
      <c r="D23" s="970"/>
      <c r="E23" s="970"/>
      <c r="F23" s="970"/>
      <c r="G23" s="968" t="s">
        <v>21</v>
      </c>
      <c r="H23" s="968" t="s">
        <v>19</v>
      </c>
      <c r="I23" s="971" t="s">
        <v>22</v>
      </c>
      <c r="J23" s="530" t="s">
        <v>401</v>
      </c>
      <c r="K23" s="530" t="s">
        <v>402</v>
      </c>
      <c r="L23" s="540" t="s">
        <v>403</v>
      </c>
    </row>
    <row r="24" spans="1:14" ht="14.25" customHeight="1">
      <c r="A24" s="967"/>
      <c r="B24" s="972"/>
      <c r="C24" s="435" t="s">
        <v>33</v>
      </c>
      <c r="D24" s="435" t="s">
        <v>34</v>
      </c>
      <c r="E24" s="435" t="s">
        <v>35</v>
      </c>
      <c r="F24" s="435" t="s">
        <v>36</v>
      </c>
      <c r="G24" s="969"/>
      <c r="H24" s="969"/>
      <c r="I24" s="972"/>
      <c r="J24" s="531" t="s">
        <v>35</v>
      </c>
      <c r="K24" s="531" t="s">
        <v>35</v>
      </c>
      <c r="L24" s="541" t="s">
        <v>35</v>
      </c>
    </row>
    <row r="25" spans="1:14" s="454" customFormat="1" ht="33.75" customHeight="1">
      <c r="A25" s="947" t="s">
        <v>654</v>
      </c>
      <c r="B25" s="948"/>
      <c r="C25" s="948"/>
      <c r="D25" s="948"/>
      <c r="E25" s="948"/>
      <c r="F25" s="948"/>
      <c r="G25" s="948"/>
      <c r="H25" s="948"/>
      <c r="I25" s="948"/>
      <c r="J25" s="948"/>
      <c r="K25" s="948"/>
      <c r="L25" s="949"/>
      <c r="M25" s="442"/>
    </row>
    <row r="26" spans="1:14" s="454" customFormat="1" ht="33.75" customHeight="1">
      <c r="A26" s="980" t="s">
        <v>667</v>
      </c>
      <c r="B26" s="981"/>
      <c r="C26" s="981"/>
      <c r="D26" s="981"/>
      <c r="E26" s="981"/>
      <c r="F26" s="981"/>
      <c r="G26" s="981"/>
      <c r="H26" s="981"/>
      <c r="I26" s="981"/>
      <c r="J26" s="981"/>
      <c r="K26" s="981"/>
      <c r="L26" s="982"/>
      <c r="M26" s="442"/>
    </row>
    <row r="27" spans="1:14" s="454" customFormat="1" ht="33.75" customHeight="1">
      <c r="A27" s="707" t="s">
        <v>404</v>
      </c>
      <c r="B27" s="708" t="s">
        <v>405</v>
      </c>
      <c r="C27" s="709">
        <v>45702.5</v>
      </c>
      <c r="D27" s="709">
        <v>45702.666666666664</v>
      </c>
      <c r="E27" s="709">
        <v>45703.5</v>
      </c>
      <c r="F27" s="709">
        <v>45704.25</v>
      </c>
      <c r="G27" s="973" t="s">
        <v>38</v>
      </c>
      <c r="H27" s="974"/>
      <c r="I27" s="975"/>
      <c r="J27" s="438">
        <v>45718</v>
      </c>
      <c r="K27" s="438">
        <v>45726</v>
      </c>
      <c r="L27" s="453">
        <v>45728</v>
      </c>
      <c r="M27" s="442"/>
    </row>
    <row r="28" spans="1:14" s="454" customFormat="1" ht="33.75" customHeight="1">
      <c r="A28" s="707" t="s">
        <v>406</v>
      </c>
      <c r="B28" s="708" t="s">
        <v>407</v>
      </c>
      <c r="C28" s="709">
        <f t="shared" ref="C28:C30" si="11">C27+7</f>
        <v>45709.5</v>
      </c>
      <c r="D28" s="709">
        <f t="shared" ref="D28:D30" si="12">D27+7</f>
        <v>45709.666666666664</v>
      </c>
      <c r="E28" s="709">
        <f t="shared" ref="E28:E30" si="13">E27+7</f>
        <v>45710.5</v>
      </c>
      <c r="F28" s="709">
        <f t="shared" ref="F28:F30" si="14">F27+7</f>
        <v>45711.25</v>
      </c>
      <c r="G28" s="973" t="s">
        <v>38</v>
      </c>
      <c r="H28" s="974"/>
      <c r="I28" s="975"/>
      <c r="J28" s="438">
        <f t="shared" ref="J28:L29" si="15">J27+7</f>
        <v>45725</v>
      </c>
      <c r="K28" s="438">
        <f t="shared" si="15"/>
        <v>45733</v>
      </c>
      <c r="L28" s="453">
        <f t="shared" si="15"/>
        <v>45735</v>
      </c>
      <c r="M28" s="442"/>
    </row>
    <row r="29" spans="1:14" s="454" customFormat="1" ht="33.75" customHeight="1">
      <c r="A29" s="707" t="s">
        <v>408</v>
      </c>
      <c r="B29" s="708" t="s">
        <v>409</v>
      </c>
      <c r="C29" s="709">
        <f t="shared" si="11"/>
        <v>45716.5</v>
      </c>
      <c r="D29" s="709">
        <f t="shared" si="12"/>
        <v>45716.666666666664</v>
      </c>
      <c r="E29" s="709">
        <f t="shared" si="13"/>
        <v>45717.5</v>
      </c>
      <c r="F29" s="709">
        <f t="shared" si="14"/>
        <v>45718.25</v>
      </c>
      <c r="G29" s="973" t="s">
        <v>38</v>
      </c>
      <c r="H29" s="974"/>
      <c r="I29" s="975"/>
      <c r="J29" s="438">
        <f t="shared" si="15"/>
        <v>45732</v>
      </c>
      <c r="K29" s="438">
        <f t="shared" si="15"/>
        <v>45740</v>
      </c>
      <c r="L29" s="453">
        <f t="shared" si="15"/>
        <v>45742</v>
      </c>
      <c r="M29" s="442"/>
    </row>
    <row r="30" spans="1:14" s="454" customFormat="1" ht="33.75" customHeight="1" thickBot="1">
      <c r="A30" s="710" t="s">
        <v>275</v>
      </c>
      <c r="B30" s="711" t="s">
        <v>410</v>
      </c>
      <c r="C30" s="712">
        <f t="shared" si="11"/>
        <v>45723.5</v>
      </c>
      <c r="D30" s="712">
        <f t="shared" si="12"/>
        <v>45723.666666666664</v>
      </c>
      <c r="E30" s="712">
        <f t="shared" si="13"/>
        <v>45724.5</v>
      </c>
      <c r="F30" s="712">
        <f t="shared" si="14"/>
        <v>45725.25</v>
      </c>
      <c r="G30" s="976" t="s">
        <v>38</v>
      </c>
      <c r="H30" s="977"/>
      <c r="I30" s="978"/>
      <c r="J30" s="456">
        <f t="shared" ref="J30:L30" si="16">J29+7</f>
        <v>45739</v>
      </c>
      <c r="K30" s="456">
        <f t="shared" si="16"/>
        <v>45747</v>
      </c>
      <c r="L30" s="457">
        <f t="shared" si="16"/>
        <v>45749</v>
      </c>
      <c r="M30" s="442"/>
    </row>
    <row r="31" spans="1:14" s="454" customFormat="1">
      <c r="A31" s="458"/>
      <c r="B31" s="449"/>
      <c r="C31" s="450"/>
      <c r="D31" s="450"/>
      <c r="E31" s="450"/>
      <c r="F31" s="450"/>
      <c r="G31" s="459"/>
      <c r="H31" s="459"/>
      <c r="I31" s="459"/>
      <c r="J31" s="441"/>
      <c r="K31" s="441"/>
      <c r="L31" s="441"/>
      <c r="M31" s="442"/>
      <c r="N31" s="442"/>
    </row>
    <row r="32" spans="1:14" s="454" customFormat="1">
      <c r="A32" s="458"/>
      <c r="B32" s="449"/>
      <c r="C32" s="450"/>
      <c r="D32" s="450"/>
      <c r="E32" s="450"/>
      <c r="F32" s="450"/>
      <c r="G32" s="459"/>
      <c r="H32" s="459"/>
      <c r="I32" s="459"/>
      <c r="J32" s="441"/>
      <c r="K32" s="441"/>
      <c r="L32" s="441"/>
      <c r="M32" s="442"/>
      <c r="N32" s="442"/>
    </row>
    <row r="33" spans="1:1" customFormat="1" ht="15" customHeight="1">
      <c r="A33" s="577" t="s">
        <v>59</v>
      </c>
    </row>
    <row r="34" spans="1:1" customFormat="1" ht="15" customHeight="1">
      <c r="A34" s="578" t="s">
        <v>60</v>
      </c>
    </row>
    <row r="35" spans="1:1" customFormat="1" ht="15" customHeight="1">
      <c r="A35" s="578" t="s">
        <v>61</v>
      </c>
    </row>
    <row r="36" spans="1:1" customFormat="1" ht="15" customHeight="1">
      <c r="A36" s="601" t="s">
        <v>62</v>
      </c>
    </row>
    <row r="37" spans="1:1" customFormat="1" ht="15" customHeight="1">
      <c r="A37" s="576" t="s">
        <v>63</v>
      </c>
    </row>
    <row r="38" spans="1:1" customFormat="1" ht="15" customHeight="1">
      <c r="A38" s="576"/>
    </row>
    <row r="39" spans="1:1" customFormat="1" ht="15" customHeight="1">
      <c r="A39" s="576"/>
    </row>
    <row r="40" spans="1:1">
      <c r="A40" s="460" t="s">
        <v>263</v>
      </c>
    </row>
    <row r="41" spans="1:1">
      <c r="A41" s="461" t="s">
        <v>411</v>
      </c>
    </row>
    <row r="42" spans="1:1">
      <c r="A42" s="462" t="s">
        <v>64</v>
      </c>
    </row>
    <row r="43" spans="1:1">
      <c r="A43" s="442" t="s">
        <v>65</v>
      </c>
    </row>
  </sheetData>
  <mergeCells count="35">
    <mergeCell ref="G27:I27"/>
    <mergeCell ref="G30:I30"/>
    <mergeCell ref="A22:L22"/>
    <mergeCell ref="A23:A24"/>
    <mergeCell ref="B23:B24"/>
    <mergeCell ref="C23:F23"/>
    <mergeCell ref="G23:G24"/>
    <mergeCell ref="H23:H24"/>
    <mergeCell ref="I23:I24"/>
    <mergeCell ref="G29:I29"/>
    <mergeCell ref="G28:I28"/>
    <mergeCell ref="A26:L26"/>
    <mergeCell ref="A1:N1"/>
    <mergeCell ref="A2:A3"/>
    <mergeCell ref="B2:B3"/>
    <mergeCell ref="C2:F2"/>
    <mergeCell ref="G2:G3"/>
    <mergeCell ref="H2:H3"/>
    <mergeCell ref="I2:I3"/>
    <mergeCell ref="A14:J14"/>
    <mergeCell ref="A25:L25"/>
    <mergeCell ref="A6:O6"/>
    <mergeCell ref="A16:J16"/>
    <mergeCell ref="A4:O4"/>
    <mergeCell ref="G8:I8"/>
    <mergeCell ref="G5:I5"/>
    <mergeCell ref="G7:I7"/>
    <mergeCell ref="G9:I9"/>
    <mergeCell ref="A11:J11"/>
    <mergeCell ref="A12:A13"/>
    <mergeCell ref="B12:B13"/>
    <mergeCell ref="C12:F12"/>
    <mergeCell ref="G12:G13"/>
    <mergeCell ref="H12:H13"/>
    <mergeCell ref="I12:I13"/>
  </mergeCells>
  <phoneticPr fontId="67" type="noConversion"/>
  <pageMargins left="0.7" right="0.7" top="0.75" bottom="0.75" header="0.3" footer="0.3"/>
  <pageSetup paperSize="9" orientation="portrait" r:id="rId1"/>
  <headerFooter>
    <oddFooter>&amp;L&amp;1#&amp;"Calibri"&amp;10&amp;K000000Sensitivity: Internal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7BC1-FD6B-437F-8C0B-1579379EF100}">
  <dimension ref="A1:O40"/>
  <sheetViews>
    <sheetView zoomScaleNormal="100" workbookViewId="0">
      <selection activeCell="A6" sqref="A6:L6"/>
    </sheetView>
  </sheetViews>
  <sheetFormatPr defaultColWidth="8.83203125" defaultRowHeight="14"/>
  <cols>
    <col min="1" max="1" width="21.83203125" style="463" customWidth="1"/>
    <col min="2" max="3" width="16.25" style="463" customWidth="1"/>
    <col min="4" max="4" width="18.25" style="463" customWidth="1"/>
    <col min="5" max="6" width="16.25" style="463" customWidth="1"/>
    <col min="7" max="7" width="20.25" style="463" bestFit="1" customWidth="1"/>
    <col min="8" max="9" width="13.25" style="463" customWidth="1"/>
    <col min="10" max="10" width="21.1640625" style="463" customWidth="1"/>
    <col min="11" max="12" width="16.75" style="463" customWidth="1"/>
    <col min="13" max="16384" width="8.83203125" style="463"/>
  </cols>
  <sheetData>
    <row r="1" spans="1:15" ht="40.15" customHeight="1">
      <c r="A1" s="979" t="s">
        <v>412</v>
      </c>
      <c r="B1" s="958"/>
      <c r="C1" s="958"/>
      <c r="D1" s="958"/>
      <c r="E1" s="958"/>
      <c r="F1" s="958"/>
      <c r="G1" s="958"/>
      <c r="H1" s="958"/>
      <c r="I1" s="958"/>
      <c r="J1" s="958"/>
      <c r="K1" s="958"/>
    </row>
    <row r="2" spans="1:15" ht="23.5">
      <c r="A2" s="986" t="s">
        <v>18</v>
      </c>
      <c r="B2" s="964" t="s">
        <v>19</v>
      </c>
      <c r="C2" s="963" t="s">
        <v>20</v>
      </c>
      <c r="D2" s="963"/>
      <c r="E2" s="963"/>
      <c r="F2" s="963"/>
      <c r="G2" s="961" t="s">
        <v>21</v>
      </c>
      <c r="H2" s="961" t="s">
        <v>19</v>
      </c>
      <c r="I2" s="964" t="s">
        <v>22</v>
      </c>
      <c r="J2" s="464" t="s">
        <v>413</v>
      </c>
      <c r="K2" s="464" t="s">
        <v>414</v>
      </c>
      <c r="L2" s="465" t="s">
        <v>415</v>
      </c>
    </row>
    <row r="3" spans="1:15">
      <c r="A3" s="987"/>
      <c r="B3" s="965"/>
      <c r="C3" s="443" t="s">
        <v>33</v>
      </c>
      <c r="D3" s="443" t="s">
        <v>34</v>
      </c>
      <c r="E3" s="443" t="s">
        <v>35</v>
      </c>
      <c r="F3" s="443" t="s">
        <v>36</v>
      </c>
      <c r="G3" s="962"/>
      <c r="H3" s="962"/>
      <c r="I3" s="965"/>
      <c r="J3" s="444" t="s">
        <v>35</v>
      </c>
      <c r="K3" s="444" t="s">
        <v>35</v>
      </c>
      <c r="L3" s="470" t="s">
        <v>35</v>
      </c>
    </row>
    <row r="4" spans="1:15" s="469" customFormat="1" ht="37.5" customHeight="1">
      <c r="A4" s="944" t="str">
        <f>'PERTIWI+BURMA+DOLPHIN'!A4</f>
        <v>Blank sailing. Pls arrange all bookings to MSC PRECISION V HW505A.</v>
      </c>
      <c r="B4" s="945"/>
      <c r="C4" s="945"/>
      <c r="D4" s="945"/>
      <c r="E4" s="945"/>
      <c r="F4" s="945"/>
      <c r="G4" s="945"/>
      <c r="H4" s="945"/>
      <c r="I4" s="945"/>
      <c r="J4" s="945"/>
      <c r="K4" s="945"/>
      <c r="L4" s="946"/>
      <c r="M4" s="634"/>
      <c r="N4" s="635"/>
      <c r="O4" s="635"/>
    </row>
    <row r="5" spans="1:15" s="469" customFormat="1" ht="33.75" customHeight="1">
      <c r="A5" s="466" t="s">
        <v>383</v>
      </c>
      <c r="B5" s="445" t="s">
        <v>384</v>
      </c>
      <c r="C5" s="446">
        <v>45695.916666666664</v>
      </c>
      <c r="D5" s="446">
        <v>45696.75</v>
      </c>
      <c r="E5" s="446">
        <v>45697.083333333336</v>
      </c>
      <c r="F5" s="446">
        <v>45698.083333333336</v>
      </c>
      <c r="G5" s="471" t="s">
        <v>416</v>
      </c>
      <c r="H5" s="467" t="s">
        <v>417</v>
      </c>
      <c r="I5" s="447">
        <v>45714</v>
      </c>
      <c r="J5" s="447">
        <v>45719</v>
      </c>
      <c r="K5" s="447">
        <v>45722</v>
      </c>
      <c r="L5" s="468">
        <v>45723</v>
      </c>
    </row>
    <row r="6" spans="1:15" s="469" customFormat="1" ht="33.75" customHeight="1">
      <c r="A6" s="983" t="str">
        <f>'PERTIWI+BURMA+DOLPHIN'!A6</f>
        <v>Blank sailing. Pls arrange all bookings to MSC ANIELLO HW507A.</v>
      </c>
      <c r="B6" s="984"/>
      <c r="C6" s="984"/>
      <c r="D6" s="984"/>
      <c r="E6" s="984"/>
      <c r="F6" s="984"/>
      <c r="G6" s="984"/>
      <c r="H6" s="984"/>
      <c r="I6" s="984"/>
      <c r="J6" s="984"/>
      <c r="K6" s="984"/>
      <c r="L6" s="985"/>
    </row>
    <row r="7" spans="1:15" s="469" customFormat="1" ht="33.75" customHeight="1">
      <c r="A7" s="466" t="str">
        <f>'PERTIWI+BURMA+DOLPHIN'!A7</f>
        <v>MSC ANIELLO</v>
      </c>
      <c r="B7" s="445" t="str">
        <f>'PERTIWI+BURMA+DOLPHIN'!B7</f>
        <v>HW507A</v>
      </c>
      <c r="C7" s="446">
        <f>'PERTIWI+BURMA+DOLPHIN'!C7</f>
        <v>45709.916666666664</v>
      </c>
      <c r="D7" s="446">
        <f>'PERTIWI+BURMA+DOLPHIN'!D7</f>
        <v>45710.75</v>
      </c>
      <c r="E7" s="446">
        <f>'PERTIWI+BURMA+DOLPHIN'!E7</f>
        <v>45711.083333333336</v>
      </c>
      <c r="F7" s="446">
        <f>'PERTIWI+BURMA+DOLPHIN'!F7</f>
        <v>45712.083333333336</v>
      </c>
      <c r="G7" s="471" t="s">
        <v>418</v>
      </c>
      <c r="H7" s="467" t="s">
        <v>419</v>
      </c>
      <c r="I7" s="447">
        <v>45728</v>
      </c>
      <c r="J7" s="447">
        <v>45733</v>
      </c>
      <c r="K7" s="447">
        <v>45736</v>
      </c>
      <c r="L7" s="468">
        <v>45737</v>
      </c>
    </row>
    <row r="8" spans="1:15" s="469" customFormat="1" ht="33.75" customHeight="1">
      <c r="A8" s="466" t="str">
        <f>'PERTIWI+BURMA+DOLPHIN'!A8</f>
        <v>MSC LYSE V</v>
      </c>
      <c r="B8" s="445" t="str">
        <f>'PERTIWI+BURMA+DOLPHIN'!B8</f>
        <v>HW508A</v>
      </c>
      <c r="C8" s="446">
        <f>'PERTIWI+BURMA+DOLPHIN'!C8</f>
        <v>45716.916666666664</v>
      </c>
      <c r="D8" s="446">
        <f>'PERTIWI+BURMA+DOLPHIN'!D8</f>
        <v>45717.75</v>
      </c>
      <c r="E8" s="446">
        <f>'PERTIWI+BURMA+DOLPHIN'!E8</f>
        <v>45718.083333333336</v>
      </c>
      <c r="F8" s="446">
        <f>'PERTIWI+BURMA+DOLPHIN'!F8</f>
        <v>45719.083333333336</v>
      </c>
      <c r="G8" s="572" t="s">
        <v>420</v>
      </c>
      <c r="H8" s="573" t="s">
        <v>421</v>
      </c>
      <c r="I8" s="447">
        <f t="shared" ref="I8:L8" si="0">I7+7</f>
        <v>45735</v>
      </c>
      <c r="J8" s="447">
        <f t="shared" si="0"/>
        <v>45740</v>
      </c>
      <c r="K8" s="447">
        <f t="shared" si="0"/>
        <v>45743</v>
      </c>
      <c r="L8" s="468">
        <f t="shared" si="0"/>
        <v>45744</v>
      </c>
    </row>
    <row r="9" spans="1:15" s="469" customFormat="1" ht="33.75" customHeight="1">
      <c r="A9" s="475" t="str">
        <f>'PERTIWI+BURMA+DOLPHIN'!A9</f>
        <v>MSC REN V</v>
      </c>
      <c r="B9" s="476" t="str">
        <f>'PERTIWI+BURMA+DOLPHIN'!B9</f>
        <v>HW509A</v>
      </c>
      <c r="C9" s="477">
        <f>'PERTIWI+BURMA+DOLPHIN'!C9</f>
        <v>45723.916666666664</v>
      </c>
      <c r="D9" s="477">
        <f>'PERTIWI+BURMA+DOLPHIN'!D9</f>
        <v>45724.75</v>
      </c>
      <c r="E9" s="477">
        <f>'PERTIWI+BURMA+DOLPHIN'!E9</f>
        <v>45725.083333333336</v>
      </c>
      <c r="F9" s="477">
        <f>'PERTIWI+BURMA+DOLPHIN'!F9</f>
        <v>45726.083333333336</v>
      </c>
      <c r="G9" s="478" t="s">
        <v>422</v>
      </c>
      <c r="H9" s="479" t="s">
        <v>423</v>
      </c>
      <c r="I9" s="480">
        <f t="shared" ref="I9:L9" si="1">I8+7</f>
        <v>45742</v>
      </c>
      <c r="J9" s="480">
        <f t="shared" si="1"/>
        <v>45747</v>
      </c>
      <c r="K9" s="480">
        <f t="shared" si="1"/>
        <v>45750</v>
      </c>
      <c r="L9" s="481">
        <f t="shared" si="1"/>
        <v>45751</v>
      </c>
    </row>
    <row r="10" spans="1:15" s="469" customFormat="1">
      <c r="A10" s="449"/>
      <c r="B10" s="449"/>
      <c r="C10" s="450"/>
      <c r="D10" s="450"/>
      <c r="E10" s="450"/>
      <c r="F10" s="450"/>
      <c r="G10" s="459"/>
      <c r="H10" s="459"/>
      <c r="I10" s="441"/>
      <c r="J10" s="441"/>
      <c r="K10" s="442"/>
    </row>
    <row r="11" spans="1:15" ht="23" thickBot="1">
      <c r="A11" s="979" t="s">
        <v>424</v>
      </c>
      <c r="B11" s="958"/>
      <c r="C11" s="958"/>
      <c r="D11" s="958"/>
      <c r="E11" s="958"/>
      <c r="F11" s="958"/>
      <c r="G11" s="958"/>
      <c r="H11" s="958"/>
      <c r="I11" s="958"/>
      <c r="J11" s="958"/>
      <c r="K11" s="958"/>
    </row>
    <row r="12" spans="1:15">
      <c r="A12" s="986" t="s">
        <v>18</v>
      </c>
      <c r="B12" s="964" t="s">
        <v>19</v>
      </c>
      <c r="C12" s="963" t="s">
        <v>20</v>
      </c>
      <c r="D12" s="963"/>
      <c r="E12" s="963"/>
      <c r="F12" s="963"/>
      <c r="G12" s="961" t="s">
        <v>21</v>
      </c>
      <c r="H12" s="961" t="s">
        <v>19</v>
      </c>
      <c r="I12" s="964" t="s">
        <v>22</v>
      </c>
      <c r="J12" s="464" t="s">
        <v>425</v>
      </c>
      <c r="K12" s="464" t="s">
        <v>426</v>
      </c>
      <c r="L12" s="465" t="s">
        <v>427</v>
      </c>
    </row>
    <row r="13" spans="1:15">
      <c r="A13" s="987"/>
      <c r="B13" s="965"/>
      <c r="C13" s="443" t="s">
        <v>33</v>
      </c>
      <c r="D13" s="443" t="s">
        <v>34</v>
      </c>
      <c r="E13" s="443" t="s">
        <v>35</v>
      </c>
      <c r="F13" s="443" t="s">
        <v>36</v>
      </c>
      <c r="G13" s="962"/>
      <c r="H13" s="962"/>
      <c r="I13" s="965"/>
      <c r="J13" s="444" t="s">
        <v>35</v>
      </c>
      <c r="K13" s="444" t="s">
        <v>35</v>
      </c>
      <c r="L13" s="470" t="s">
        <v>35</v>
      </c>
    </row>
    <row r="14" spans="1:15" s="469" customFormat="1" ht="40.5" customHeight="1">
      <c r="A14" s="944" t="str">
        <f>'PERTIWI+BURMA+DOLPHIN'!A4</f>
        <v>Blank sailing. Pls arrange all bookings to MSC PRECISION V HW505A.</v>
      </c>
      <c r="B14" s="945"/>
      <c r="C14" s="945"/>
      <c r="D14" s="945"/>
      <c r="E14" s="945"/>
      <c r="F14" s="945"/>
      <c r="G14" s="945"/>
      <c r="H14" s="945"/>
      <c r="I14" s="945"/>
      <c r="J14" s="945"/>
      <c r="K14" s="945"/>
      <c r="L14" s="946"/>
      <c r="M14" s="634"/>
      <c r="N14" s="635"/>
      <c r="O14" s="635"/>
    </row>
    <row r="15" spans="1:15" s="469" customFormat="1" ht="33.75" customHeight="1">
      <c r="A15" s="466" t="s">
        <v>383</v>
      </c>
      <c r="B15" s="445" t="s">
        <v>384</v>
      </c>
      <c r="C15" s="446">
        <v>45695.916666666664</v>
      </c>
      <c r="D15" s="446">
        <v>45696.75</v>
      </c>
      <c r="E15" s="446">
        <v>45697.083333333336</v>
      </c>
      <c r="F15" s="446">
        <v>45698.083333333336</v>
      </c>
      <c r="G15" s="471" t="s">
        <v>428</v>
      </c>
      <c r="H15" s="467" t="s">
        <v>429</v>
      </c>
      <c r="I15" s="447">
        <v>45716</v>
      </c>
      <c r="J15" s="447">
        <v>45725</v>
      </c>
      <c r="K15" s="447">
        <v>45741</v>
      </c>
      <c r="L15" s="468">
        <v>45743</v>
      </c>
      <c r="N15" s="463"/>
      <c r="O15" s="463"/>
    </row>
    <row r="16" spans="1:15" s="469" customFormat="1" ht="33.75" customHeight="1">
      <c r="A16" s="983" t="str">
        <f>'PERTIWI+BURMA+DOLPHIN'!A6</f>
        <v>Blank sailing. Pls arrange all bookings to MSC ANIELLO HW507A.</v>
      </c>
      <c r="B16" s="984"/>
      <c r="C16" s="984"/>
      <c r="D16" s="984"/>
      <c r="E16" s="984"/>
      <c r="F16" s="984"/>
      <c r="G16" s="984"/>
      <c r="H16" s="984"/>
      <c r="I16" s="984"/>
      <c r="J16" s="984"/>
      <c r="K16" s="984"/>
      <c r="L16" s="985"/>
      <c r="N16" s="463"/>
      <c r="O16" s="463"/>
    </row>
    <row r="17" spans="1:15" s="469" customFormat="1" ht="33.75" customHeight="1">
      <c r="A17" s="466" t="str">
        <f>'PERTIWI+BURMA+DOLPHIN'!A7</f>
        <v>MSC ANIELLO</v>
      </c>
      <c r="B17" s="445" t="str">
        <f>'PERTIWI+BURMA+DOLPHIN'!B7</f>
        <v>HW507A</v>
      </c>
      <c r="C17" s="446">
        <f>'PERTIWI+BURMA+DOLPHIN'!C7</f>
        <v>45709.916666666664</v>
      </c>
      <c r="D17" s="446">
        <f>'PERTIWI+BURMA+DOLPHIN'!D7</f>
        <v>45710.75</v>
      </c>
      <c r="E17" s="446">
        <f>'PERTIWI+BURMA+DOLPHIN'!E7</f>
        <v>45711.083333333336</v>
      </c>
      <c r="F17" s="446">
        <f>'PERTIWI+BURMA+DOLPHIN'!F7</f>
        <v>45712.083333333336</v>
      </c>
      <c r="G17" s="471" t="s">
        <v>428</v>
      </c>
      <c r="H17" s="467" t="s">
        <v>430</v>
      </c>
      <c r="I17" s="447">
        <v>45730</v>
      </c>
      <c r="J17" s="447">
        <v>45739</v>
      </c>
      <c r="K17" s="447">
        <v>45755</v>
      </c>
      <c r="L17" s="468">
        <v>45757</v>
      </c>
      <c r="N17" s="463"/>
      <c r="O17" s="463"/>
    </row>
    <row r="18" spans="1:15" s="469" customFormat="1" ht="33.75" customHeight="1">
      <c r="A18" s="466" t="str">
        <f>'PERTIWI+BURMA+DOLPHIN'!A8</f>
        <v>MSC LYSE V</v>
      </c>
      <c r="B18" s="445" t="str">
        <f>'PERTIWI+BURMA+DOLPHIN'!B8</f>
        <v>HW508A</v>
      </c>
      <c r="C18" s="446">
        <f>'PERTIWI+BURMA+DOLPHIN'!C8</f>
        <v>45716.916666666664</v>
      </c>
      <c r="D18" s="446">
        <f>'PERTIWI+BURMA+DOLPHIN'!D8</f>
        <v>45717.75</v>
      </c>
      <c r="E18" s="446">
        <f>'PERTIWI+BURMA+DOLPHIN'!E8</f>
        <v>45718.083333333336</v>
      </c>
      <c r="F18" s="446">
        <f>'PERTIWI+BURMA+DOLPHIN'!F8</f>
        <v>45719.083333333336</v>
      </c>
      <c r="G18" s="471" t="s">
        <v>428</v>
      </c>
      <c r="H18" s="467" t="s">
        <v>431</v>
      </c>
      <c r="I18" s="447">
        <f t="shared" ref="I18:L18" si="2">I17+7</f>
        <v>45737</v>
      </c>
      <c r="J18" s="447">
        <f t="shared" si="2"/>
        <v>45746</v>
      </c>
      <c r="K18" s="447">
        <f t="shared" si="2"/>
        <v>45762</v>
      </c>
      <c r="L18" s="468">
        <f t="shared" si="2"/>
        <v>45764</v>
      </c>
      <c r="N18" s="463"/>
      <c r="O18" s="463"/>
    </row>
    <row r="19" spans="1:15" s="469" customFormat="1" ht="33.75" customHeight="1" thickBot="1">
      <c r="A19" s="475" t="str">
        <f>'PERTIWI+BURMA+DOLPHIN'!A9</f>
        <v>MSC REN V</v>
      </c>
      <c r="B19" s="476" t="str">
        <f>'PERTIWI+BURMA+DOLPHIN'!B9</f>
        <v>HW509A</v>
      </c>
      <c r="C19" s="477">
        <f>'PERTIWI+BURMA+DOLPHIN'!C9</f>
        <v>45723.916666666664</v>
      </c>
      <c r="D19" s="477">
        <f>'PERTIWI+BURMA+DOLPHIN'!D9</f>
        <v>45724.75</v>
      </c>
      <c r="E19" s="477">
        <f>'PERTIWI+BURMA+DOLPHIN'!E9</f>
        <v>45725.083333333336</v>
      </c>
      <c r="F19" s="477">
        <f>'PERTIWI+BURMA+DOLPHIN'!F9</f>
        <v>45726.083333333336</v>
      </c>
      <c r="G19" s="478" t="s">
        <v>428</v>
      </c>
      <c r="H19" s="479" t="s">
        <v>432</v>
      </c>
      <c r="I19" s="480">
        <f t="shared" ref="I19:L19" si="3">I18+7</f>
        <v>45744</v>
      </c>
      <c r="J19" s="480">
        <f t="shared" si="3"/>
        <v>45753</v>
      </c>
      <c r="K19" s="480">
        <f t="shared" si="3"/>
        <v>45769</v>
      </c>
      <c r="L19" s="481">
        <f t="shared" si="3"/>
        <v>45771</v>
      </c>
      <c r="N19" s="463"/>
      <c r="O19" s="463"/>
    </row>
    <row r="20" spans="1:15" s="469" customFormat="1" ht="13.15" customHeight="1">
      <c r="A20" s="958"/>
      <c r="B20" s="958"/>
      <c r="C20" s="958"/>
      <c r="D20" s="958"/>
      <c r="E20" s="958"/>
      <c r="F20" s="958"/>
      <c r="G20" s="958"/>
      <c r="H20" s="958"/>
      <c r="I20" s="958"/>
      <c r="J20" s="958"/>
      <c r="K20" s="958"/>
      <c r="N20" s="463"/>
      <c r="O20" s="463"/>
    </row>
    <row r="21" spans="1:15" s="469" customFormat="1" ht="26.25" customHeight="1" thickBot="1">
      <c r="A21" s="958" t="s">
        <v>433</v>
      </c>
      <c r="B21" s="958"/>
      <c r="C21" s="958"/>
      <c r="D21" s="958"/>
      <c r="E21" s="958"/>
      <c r="F21" s="958"/>
      <c r="G21" s="958"/>
      <c r="H21" s="958"/>
      <c r="I21" s="958"/>
      <c r="J21" s="958"/>
      <c r="K21" s="472"/>
    </row>
    <row r="22" spans="1:15" s="469" customFormat="1">
      <c r="A22" s="988" t="s">
        <v>18</v>
      </c>
      <c r="B22" s="990" t="s">
        <v>19</v>
      </c>
      <c r="C22" s="963" t="s">
        <v>20</v>
      </c>
      <c r="D22" s="963"/>
      <c r="E22" s="963"/>
      <c r="F22" s="963"/>
      <c r="G22" s="990" t="s">
        <v>21</v>
      </c>
      <c r="H22" s="961" t="s">
        <v>19</v>
      </c>
      <c r="I22" s="992" t="s">
        <v>22</v>
      </c>
      <c r="J22" s="464" t="s">
        <v>434</v>
      </c>
      <c r="K22" s="465" t="s">
        <v>435</v>
      </c>
    </row>
    <row r="23" spans="1:15" s="469" customFormat="1">
      <c r="A23" s="989"/>
      <c r="B23" s="991"/>
      <c r="C23" s="473" t="s">
        <v>33</v>
      </c>
      <c r="D23" s="443" t="s">
        <v>34</v>
      </c>
      <c r="E23" s="473" t="s">
        <v>35</v>
      </c>
      <c r="F23" s="473" t="s">
        <v>36</v>
      </c>
      <c r="G23" s="991"/>
      <c r="H23" s="962"/>
      <c r="I23" s="993"/>
      <c r="J23" s="473" t="s">
        <v>35</v>
      </c>
      <c r="K23" s="474" t="s">
        <v>35</v>
      </c>
    </row>
    <row r="24" spans="1:15" s="469" customFormat="1" ht="39" customHeight="1">
      <c r="A24" s="944" t="str">
        <f>'PERTIWI+BURMA+DOLPHIN'!A4</f>
        <v>Blank sailing. Pls arrange all bookings to MSC PRECISION V HW505A.</v>
      </c>
      <c r="B24" s="945"/>
      <c r="C24" s="945"/>
      <c r="D24" s="945"/>
      <c r="E24" s="945"/>
      <c r="F24" s="945"/>
      <c r="G24" s="945"/>
      <c r="H24" s="945"/>
      <c r="I24" s="945"/>
      <c r="J24" s="945"/>
      <c r="K24" s="946"/>
      <c r="L24" s="634"/>
      <c r="M24" s="634"/>
      <c r="N24" s="634"/>
      <c r="O24" s="634"/>
    </row>
    <row r="25" spans="1:15" s="469" customFormat="1" ht="33.75" customHeight="1">
      <c r="A25" s="466" t="s">
        <v>383</v>
      </c>
      <c r="B25" s="445" t="s">
        <v>384</v>
      </c>
      <c r="C25" s="446">
        <v>45695.916666666664</v>
      </c>
      <c r="D25" s="446">
        <v>45696.75</v>
      </c>
      <c r="E25" s="446">
        <v>45697.083333333336</v>
      </c>
      <c r="F25" s="446">
        <v>45698.083333333336</v>
      </c>
      <c r="G25" s="471" t="s">
        <v>437</v>
      </c>
      <c r="H25" s="467" t="s">
        <v>438</v>
      </c>
      <c r="I25" s="447">
        <v>45686</v>
      </c>
      <c r="J25" s="447">
        <v>45690</v>
      </c>
      <c r="K25" s="468">
        <v>45693</v>
      </c>
    </row>
    <row r="26" spans="1:15" s="469" customFormat="1" ht="33.75" customHeight="1">
      <c r="A26" s="983" t="str">
        <f>'PERTIWI+BURMA+DOLPHIN'!A6</f>
        <v>Blank sailing. Pls arrange all bookings to MSC ANIELLO HW507A.</v>
      </c>
      <c r="B26" s="984"/>
      <c r="C26" s="984"/>
      <c r="D26" s="984"/>
      <c r="E26" s="984"/>
      <c r="F26" s="984"/>
      <c r="G26" s="984"/>
      <c r="H26" s="984"/>
      <c r="I26" s="984"/>
      <c r="J26" s="984"/>
      <c r="K26" s="985"/>
    </row>
    <row r="27" spans="1:15" s="469" customFormat="1" ht="33.75" customHeight="1">
      <c r="A27" s="466" t="str">
        <f>'PERTIWI+BURMA+DOLPHIN'!A7</f>
        <v>MSC ANIELLO</v>
      </c>
      <c r="B27" s="445" t="str">
        <f>'PERTIWI+BURMA+DOLPHIN'!B7</f>
        <v>HW507A</v>
      </c>
      <c r="C27" s="446">
        <f>'PERTIWI+BURMA+DOLPHIN'!C7</f>
        <v>45709.916666666664</v>
      </c>
      <c r="D27" s="446">
        <f>'PERTIWI+BURMA+DOLPHIN'!D7</f>
        <v>45710.75</v>
      </c>
      <c r="E27" s="446">
        <f>'PERTIWI+BURMA+DOLPHIN'!E7</f>
        <v>45711.083333333336</v>
      </c>
      <c r="F27" s="446">
        <f>'PERTIWI+BURMA+DOLPHIN'!F7</f>
        <v>45712.083333333336</v>
      </c>
      <c r="G27" s="471" t="s">
        <v>439</v>
      </c>
      <c r="H27" s="467" t="s">
        <v>440</v>
      </c>
      <c r="I27" s="447">
        <v>45700</v>
      </c>
      <c r="J27" s="447">
        <v>45704</v>
      </c>
      <c r="K27" s="468">
        <v>45707</v>
      </c>
    </row>
    <row r="28" spans="1:15" s="469" customFormat="1" ht="33.75" customHeight="1">
      <c r="A28" s="466" t="str">
        <f>'PERTIWI+BURMA+DOLPHIN'!A8</f>
        <v>MSC LYSE V</v>
      </c>
      <c r="B28" s="445" t="str">
        <f>'PERTIWI+BURMA+DOLPHIN'!B8</f>
        <v>HW508A</v>
      </c>
      <c r="C28" s="446">
        <f>'PERTIWI+BURMA+DOLPHIN'!C8</f>
        <v>45716.916666666664</v>
      </c>
      <c r="D28" s="446">
        <f>'PERTIWI+BURMA+DOLPHIN'!D8</f>
        <v>45717.75</v>
      </c>
      <c r="E28" s="446">
        <f>'PERTIWI+BURMA+DOLPHIN'!E8</f>
        <v>45718.083333333336</v>
      </c>
      <c r="F28" s="446">
        <f>'PERTIWI+BURMA+DOLPHIN'!F8</f>
        <v>45719.083333333336</v>
      </c>
      <c r="G28" s="471" t="s">
        <v>441</v>
      </c>
      <c r="H28" s="467" t="s">
        <v>442</v>
      </c>
      <c r="I28" s="447">
        <f t="shared" ref="I28:K29" si="4">I27+7</f>
        <v>45707</v>
      </c>
      <c r="J28" s="447">
        <f t="shared" si="4"/>
        <v>45711</v>
      </c>
      <c r="K28" s="468">
        <f t="shared" si="4"/>
        <v>45714</v>
      </c>
    </row>
    <row r="29" spans="1:15" s="469" customFormat="1" ht="33.75" customHeight="1" thickBot="1">
      <c r="A29" s="475" t="str">
        <f>'PERTIWI+BURMA+DOLPHIN'!A9</f>
        <v>MSC REN V</v>
      </c>
      <c r="B29" s="476" t="str">
        <f>'PERTIWI+BURMA+DOLPHIN'!B9</f>
        <v>HW509A</v>
      </c>
      <c r="C29" s="477">
        <f>'PERTIWI+BURMA+DOLPHIN'!C9</f>
        <v>45723.916666666664</v>
      </c>
      <c r="D29" s="477">
        <f>'PERTIWI+BURMA+DOLPHIN'!D9</f>
        <v>45724.75</v>
      </c>
      <c r="E29" s="477">
        <f>'PERTIWI+BURMA+DOLPHIN'!E9</f>
        <v>45725.083333333336</v>
      </c>
      <c r="F29" s="477">
        <f>'PERTIWI+BURMA+DOLPHIN'!F9</f>
        <v>45726.083333333336</v>
      </c>
      <c r="G29" s="478" t="s">
        <v>436</v>
      </c>
      <c r="H29" s="479" t="s">
        <v>443</v>
      </c>
      <c r="I29" s="480">
        <f t="shared" si="4"/>
        <v>45714</v>
      </c>
      <c r="J29" s="480">
        <f t="shared" si="4"/>
        <v>45718</v>
      </c>
      <c r="K29" s="481">
        <f t="shared" si="4"/>
        <v>45721</v>
      </c>
    </row>
    <row r="30" spans="1:15">
      <c r="G30" s="442"/>
      <c r="H30" s="442"/>
    </row>
    <row r="31" spans="1:15">
      <c r="G31" s="442"/>
      <c r="H31" s="442"/>
    </row>
    <row r="32" spans="1:15" customFormat="1" ht="15" customHeight="1">
      <c r="A32" s="577" t="s">
        <v>59</v>
      </c>
    </row>
    <row r="33" spans="1:8" customFormat="1" ht="15" customHeight="1">
      <c r="A33" s="578" t="s">
        <v>60</v>
      </c>
    </row>
    <row r="34" spans="1:8" customFormat="1" ht="15" customHeight="1">
      <c r="A34" s="578" t="s">
        <v>61</v>
      </c>
    </row>
    <row r="35" spans="1:8" customFormat="1" ht="15" customHeight="1">
      <c r="A35" s="601" t="s">
        <v>62</v>
      </c>
    </row>
    <row r="36" spans="1:8" customFormat="1" ht="15" customHeight="1">
      <c r="A36" s="576" t="s">
        <v>63</v>
      </c>
    </row>
    <row r="37" spans="1:8" customFormat="1" ht="15" customHeight="1">
      <c r="A37" s="576"/>
    </row>
    <row r="38" spans="1:8" customFormat="1" ht="15" customHeight="1">
      <c r="A38" s="576"/>
    </row>
    <row r="39" spans="1:8" s="442" customFormat="1" ht="11.5">
      <c r="A39" s="462" t="s">
        <v>64</v>
      </c>
      <c r="E39" s="482"/>
    </row>
    <row r="40" spans="1:8" s="442" customFormat="1">
      <c r="A40" s="442" t="s">
        <v>65</v>
      </c>
      <c r="F40" s="483"/>
      <c r="G40" s="463"/>
      <c r="H40" s="463"/>
    </row>
  </sheetData>
  <mergeCells count="28">
    <mergeCell ref="H12:H13"/>
    <mergeCell ref="I12:I13"/>
    <mergeCell ref="A11:K11"/>
    <mergeCell ref="A12:A13"/>
    <mergeCell ref="B12:B13"/>
    <mergeCell ref="A21:J21"/>
    <mergeCell ref="A22:A23"/>
    <mergeCell ref="B22:B23"/>
    <mergeCell ref="C22:F22"/>
    <mergeCell ref="G22:G23"/>
    <mergeCell ref="H22:H23"/>
    <mergeCell ref="I22:I23"/>
    <mergeCell ref="A16:L16"/>
    <mergeCell ref="A26:K26"/>
    <mergeCell ref="C12:F12"/>
    <mergeCell ref="G12:G13"/>
    <mergeCell ref="A1:K1"/>
    <mergeCell ref="A2:A3"/>
    <mergeCell ref="B2:B3"/>
    <mergeCell ref="C2:F2"/>
    <mergeCell ref="G2:G3"/>
    <mergeCell ref="H2:H3"/>
    <mergeCell ref="I2:I3"/>
    <mergeCell ref="A6:L6"/>
    <mergeCell ref="A24:K24"/>
    <mergeCell ref="A14:L14"/>
    <mergeCell ref="A4:L4"/>
    <mergeCell ref="A20:K20"/>
  </mergeCells>
  <phoneticPr fontId="67" type="noConversion"/>
  <pageMargins left="0.7" right="0.7" top="0.75" bottom="0.75" header="0.3" footer="0.3"/>
  <headerFooter>
    <oddFooter>&amp;L_x000D_&amp;1#&amp;"Calibri"&amp;10&amp;K000000 Sensitivity: Internal</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47969-C229-47CB-8777-A06693431F77}">
  <dimension ref="A1:L28"/>
  <sheetViews>
    <sheetView zoomScaleNormal="100" workbookViewId="0">
      <selection activeCell="A5" sqref="A5"/>
    </sheetView>
  </sheetViews>
  <sheetFormatPr defaultColWidth="8.83203125" defaultRowHeight="14"/>
  <cols>
    <col min="1" max="1" width="20" customWidth="1"/>
    <col min="2" max="3" width="16.25" customWidth="1"/>
    <col min="4" max="4" width="18.25" customWidth="1"/>
    <col min="5" max="5" width="16.25" customWidth="1"/>
    <col min="6" max="6" width="16.1640625" bestFit="1" customWidth="1"/>
    <col min="7" max="7" width="20.25" bestFit="1" customWidth="1"/>
    <col min="8" max="9" width="13.25" customWidth="1"/>
    <col min="10" max="10" width="16.25" customWidth="1"/>
    <col min="11" max="11" width="20" customWidth="1"/>
  </cols>
  <sheetData>
    <row r="1" spans="1:12" s="8" customFormat="1" ht="42" customHeight="1" thickBot="1">
      <c r="A1" s="847" t="s">
        <v>444</v>
      </c>
      <c r="B1" s="847"/>
      <c r="C1" s="847"/>
      <c r="D1" s="847"/>
      <c r="E1" s="847"/>
      <c r="F1" s="847"/>
      <c r="G1" s="847"/>
      <c r="H1" s="847"/>
      <c r="I1" s="847"/>
      <c r="J1" s="847"/>
    </row>
    <row r="2" spans="1:12" s="8" customFormat="1" ht="28.5" customHeight="1">
      <c r="A2" s="999" t="s">
        <v>18</v>
      </c>
      <c r="B2" s="1001" t="s">
        <v>19</v>
      </c>
      <c r="C2" s="929" t="s">
        <v>20</v>
      </c>
      <c r="D2" s="929"/>
      <c r="E2" s="929"/>
      <c r="F2" s="929"/>
      <c r="G2" s="1001" t="s">
        <v>21</v>
      </c>
      <c r="H2" s="797" t="s">
        <v>19</v>
      </c>
      <c r="I2" s="998" t="s">
        <v>22</v>
      </c>
      <c r="J2" s="410" t="s">
        <v>445</v>
      </c>
    </row>
    <row r="3" spans="1:12" s="8" customFormat="1" ht="15" customHeight="1">
      <c r="A3" s="1000"/>
      <c r="B3" s="876"/>
      <c r="C3" s="160" t="s">
        <v>33</v>
      </c>
      <c r="D3" s="137" t="s">
        <v>34</v>
      </c>
      <c r="E3" s="160" t="s">
        <v>35</v>
      </c>
      <c r="F3" s="160" t="s">
        <v>36</v>
      </c>
      <c r="G3" s="876"/>
      <c r="H3" s="798"/>
      <c r="I3" s="881"/>
      <c r="J3" s="411" t="s">
        <v>35</v>
      </c>
    </row>
    <row r="4" spans="1:12" s="412" customFormat="1" ht="33.75" customHeight="1">
      <c r="A4" s="414" t="s">
        <v>50</v>
      </c>
      <c r="B4" s="112" t="s">
        <v>446</v>
      </c>
      <c r="C4" s="113">
        <v>45690.75</v>
      </c>
      <c r="D4" s="113">
        <v>45690.916666666664</v>
      </c>
      <c r="E4" s="113">
        <v>45691.333333333336</v>
      </c>
      <c r="F4" s="113">
        <v>45692.333333333336</v>
      </c>
      <c r="G4" s="996" t="s">
        <v>38</v>
      </c>
      <c r="H4" s="996"/>
      <c r="I4" s="996"/>
      <c r="J4" s="343">
        <v>45707</v>
      </c>
    </row>
    <row r="5" spans="1:12" s="412" customFormat="1" ht="33.75" customHeight="1">
      <c r="A5" s="414" t="s">
        <v>50</v>
      </c>
      <c r="B5" s="112" t="s">
        <v>447</v>
      </c>
      <c r="C5" s="113">
        <f>C4+7</f>
        <v>45697.75</v>
      </c>
      <c r="D5" s="113">
        <f>D4+7</f>
        <v>45697.916666666664</v>
      </c>
      <c r="E5" s="113">
        <f>E4+7</f>
        <v>45698.333333333336</v>
      </c>
      <c r="F5" s="113">
        <f>F4+7</f>
        <v>45699.333333333336</v>
      </c>
      <c r="G5" s="996" t="s">
        <v>38</v>
      </c>
      <c r="H5" s="996"/>
      <c r="I5" s="996"/>
      <c r="J5" s="343">
        <f>J4+7</f>
        <v>45714</v>
      </c>
    </row>
    <row r="6" spans="1:12" s="412" customFormat="1" ht="33.75" customHeight="1">
      <c r="A6" s="414" t="s">
        <v>448</v>
      </c>
      <c r="B6" s="112" t="s">
        <v>449</v>
      </c>
      <c r="C6" s="113">
        <f t="shared" ref="C6:F8" si="0">C5+7</f>
        <v>45704.75</v>
      </c>
      <c r="D6" s="113">
        <f t="shared" si="0"/>
        <v>45704.916666666664</v>
      </c>
      <c r="E6" s="113">
        <f t="shared" si="0"/>
        <v>45705.333333333336</v>
      </c>
      <c r="F6" s="113">
        <f>F5+7</f>
        <v>45706.333333333336</v>
      </c>
      <c r="G6" s="996" t="s">
        <v>38</v>
      </c>
      <c r="H6" s="996"/>
      <c r="I6" s="996"/>
      <c r="J6" s="343">
        <f>J5+7</f>
        <v>45721</v>
      </c>
    </row>
    <row r="7" spans="1:12" s="412" customFormat="1" ht="33.75" customHeight="1">
      <c r="A7" s="750" t="s">
        <v>676</v>
      </c>
      <c r="B7" s="730" t="s">
        <v>450</v>
      </c>
      <c r="C7" s="113">
        <f t="shared" si="0"/>
        <v>45711.75</v>
      </c>
      <c r="D7" s="113">
        <f t="shared" si="0"/>
        <v>45711.916666666664</v>
      </c>
      <c r="E7" s="113">
        <f t="shared" si="0"/>
        <v>45712.333333333336</v>
      </c>
      <c r="F7" s="113">
        <f t="shared" si="0"/>
        <v>45713.333333333336</v>
      </c>
      <c r="G7" s="996" t="s">
        <v>38</v>
      </c>
      <c r="H7" s="996"/>
      <c r="I7" s="996"/>
      <c r="J7" s="343">
        <f>J6+7</f>
        <v>45728</v>
      </c>
    </row>
    <row r="8" spans="1:12" s="412" customFormat="1" ht="33.75" customHeight="1">
      <c r="A8" s="527" t="s">
        <v>451</v>
      </c>
      <c r="B8" s="528" t="s">
        <v>452</v>
      </c>
      <c r="C8" s="344">
        <f t="shared" si="0"/>
        <v>45718.75</v>
      </c>
      <c r="D8" s="344">
        <f t="shared" si="0"/>
        <v>45718.916666666664</v>
      </c>
      <c r="E8" s="344">
        <f t="shared" si="0"/>
        <v>45719.333333333336</v>
      </c>
      <c r="F8" s="344">
        <f t="shared" si="0"/>
        <v>45720.333333333336</v>
      </c>
      <c r="G8" s="997" t="s">
        <v>38</v>
      </c>
      <c r="H8" s="997"/>
      <c r="I8" s="997"/>
      <c r="J8" s="345">
        <f>J7+7</f>
        <v>45735</v>
      </c>
    </row>
    <row r="9" spans="1:12" s="22" customFormat="1">
      <c r="A9" s="73"/>
      <c r="B9" s="73"/>
      <c r="C9" s="74"/>
      <c r="D9" s="74"/>
      <c r="E9" s="74"/>
      <c r="F9" s="74"/>
      <c r="G9" s="75"/>
      <c r="H9" s="75"/>
      <c r="I9" s="27"/>
      <c r="J9" s="27"/>
      <c r="K9" s="14"/>
    </row>
    <row r="10" spans="1:12" s="22" customFormat="1" ht="13.5" customHeight="1">
      <c r="A10" s="253"/>
      <c r="B10" s="253"/>
      <c r="C10" s="253"/>
      <c r="D10" s="253"/>
      <c r="E10" s="253"/>
      <c r="F10" s="253"/>
      <c r="G10" s="253"/>
      <c r="H10" s="253"/>
      <c r="I10" s="253"/>
      <c r="J10" s="253"/>
      <c r="K10" s="253"/>
      <c r="L10" s="14"/>
    </row>
    <row r="11" spans="1:12" s="14" customFormat="1" ht="11.5">
      <c r="A11" s="25" t="s">
        <v>64</v>
      </c>
      <c r="E11" s="24"/>
    </row>
    <row r="12" spans="1:12" s="14" customFormat="1">
      <c r="A12" s="14" t="s">
        <v>65</v>
      </c>
      <c r="F12" s="26"/>
      <c r="G12"/>
      <c r="H12"/>
    </row>
    <row r="14" spans="1:12" ht="23" thickBot="1">
      <c r="A14" s="994" t="s">
        <v>453</v>
      </c>
      <c r="B14" s="995"/>
      <c r="C14" s="995"/>
      <c r="D14" s="995"/>
      <c r="E14" s="995"/>
      <c r="F14" s="995"/>
      <c r="G14" s="995"/>
      <c r="H14" s="995"/>
      <c r="I14" s="995"/>
      <c r="J14" s="995"/>
      <c r="K14" s="253"/>
      <c r="L14" s="81"/>
    </row>
    <row r="15" spans="1:12" ht="20.25" customHeight="1">
      <c r="A15" s="793" t="s">
        <v>18</v>
      </c>
      <c r="B15" s="791" t="s">
        <v>19</v>
      </c>
      <c r="C15" s="929" t="s">
        <v>20</v>
      </c>
      <c r="D15" s="929"/>
      <c r="E15" s="929"/>
      <c r="F15" s="929"/>
      <c r="G15" s="797" t="s">
        <v>21</v>
      </c>
      <c r="H15" s="797" t="s">
        <v>19</v>
      </c>
      <c r="I15" s="791" t="s">
        <v>22</v>
      </c>
      <c r="J15" s="369" t="s">
        <v>454</v>
      </c>
    </row>
    <row r="16" spans="1:12">
      <c r="A16" s="794"/>
      <c r="B16" s="792"/>
      <c r="C16" s="137" t="s">
        <v>33</v>
      </c>
      <c r="D16" s="137" t="s">
        <v>34</v>
      </c>
      <c r="E16" s="137" t="s">
        <v>35</v>
      </c>
      <c r="F16" s="137" t="s">
        <v>36</v>
      </c>
      <c r="G16" s="910"/>
      <c r="H16" s="910"/>
      <c r="I16" s="911"/>
      <c r="J16" s="370" t="s">
        <v>35</v>
      </c>
    </row>
    <row r="17" spans="1:10" ht="33.75" customHeight="1">
      <c r="A17" s="342" t="str">
        <f>'JADE+TIGER'!A5</f>
        <v>MSC MIA</v>
      </c>
      <c r="B17" s="112" t="str">
        <f>'JADE+TIGER'!B5</f>
        <v>GJ506W</v>
      </c>
      <c r="C17" s="113">
        <f>'JADE+TIGER'!C5</f>
        <v>45691.333333333336</v>
      </c>
      <c r="D17" s="113">
        <f>'JADE+TIGER'!D5</f>
        <v>45691.666666666664</v>
      </c>
      <c r="E17" s="113">
        <f>'JADE+TIGER'!E5</f>
        <v>45692</v>
      </c>
      <c r="F17" s="427">
        <f>'JADE+TIGER'!F5</f>
        <v>45694.666666666664</v>
      </c>
      <c r="G17" s="428" t="s">
        <v>455</v>
      </c>
      <c r="H17" s="428" t="s">
        <v>456</v>
      </c>
      <c r="I17" s="18">
        <v>45724</v>
      </c>
      <c r="J17" s="515">
        <v>45729</v>
      </c>
    </row>
    <row r="18" spans="1:10" s="81" customFormat="1" ht="33.75" customHeight="1">
      <c r="A18" s="342" t="str">
        <f>'JADE+TIGER'!A6</f>
        <v>MSC MIRJAM</v>
      </c>
      <c r="B18" s="112" t="str">
        <f>'JADE+TIGER'!B6</f>
        <v>GJ507W</v>
      </c>
      <c r="C18" s="113">
        <f>'JADE+TIGER'!C6</f>
        <v>45698.333333333336</v>
      </c>
      <c r="D18" s="113">
        <f>'JADE+TIGER'!D6</f>
        <v>45698.666666666664</v>
      </c>
      <c r="E18" s="113">
        <f>'JADE+TIGER'!E6</f>
        <v>45699</v>
      </c>
      <c r="F18" s="427">
        <f>'JADE+TIGER'!F6</f>
        <v>45701.666666666664</v>
      </c>
      <c r="G18" s="428" t="s">
        <v>457</v>
      </c>
      <c r="H18" s="428" t="s">
        <v>458</v>
      </c>
      <c r="I18" s="18">
        <f t="shared" ref="I18:I22" si="1">I17+7</f>
        <v>45731</v>
      </c>
      <c r="J18" s="515">
        <f t="shared" ref="J18:J22" si="2">J17+7</f>
        <v>45736</v>
      </c>
    </row>
    <row r="19" spans="1:10" ht="33.75" customHeight="1">
      <c r="A19" s="342" t="str">
        <f>'JADE+TIGER'!A7</f>
        <v>MSC AMELIA</v>
      </c>
      <c r="B19" s="112" t="str">
        <f>'JADE+TIGER'!B7</f>
        <v>GJ508W</v>
      </c>
      <c r="C19" s="113">
        <f>'JADE+TIGER'!C7</f>
        <v>45705.333333333336</v>
      </c>
      <c r="D19" s="113">
        <f>'JADE+TIGER'!D7</f>
        <v>45705.666666666664</v>
      </c>
      <c r="E19" s="113">
        <f>'JADE+TIGER'!E7</f>
        <v>45706</v>
      </c>
      <c r="F19" s="427">
        <f>'JADE+TIGER'!F7</f>
        <v>45708.666666666664</v>
      </c>
      <c r="G19" s="428" t="s">
        <v>459</v>
      </c>
      <c r="H19" s="428" t="s">
        <v>460</v>
      </c>
      <c r="I19" s="18">
        <f t="shared" si="1"/>
        <v>45738</v>
      </c>
      <c r="J19" s="515">
        <f t="shared" si="2"/>
        <v>45743</v>
      </c>
    </row>
    <row r="20" spans="1:10" ht="33.75" customHeight="1">
      <c r="A20" s="342" t="str">
        <f>'JADE+TIGER'!A8</f>
        <v>MSC TESSA</v>
      </c>
      <c r="B20" s="112" t="str">
        <f>'JADE+TIGER'!B8</f>
        <v>GJ509W</v>
      </c>
      <c r="C20" s="113">
        <f>'JADE+TIGER'!C8</f>
        <v>45712.333333333336</v>
      </c>
      <c r="D20" s="113">
        <f>'JADE+TIGER'!D8</f>
        <v>45712.666666666664</v>
      </c>
      <c r="E20" s="113">
        <f>'JADE+TIGER'!E8</f>
        <v>45713</v>
      </c>
      <c r="F20" s="427">
        <f>'JADE+TIGER'!F8</f>
        <v>45715.666666666664</v>
      </c>
      <c r="G20" s="428" t="s">
        <v>455</v>
      </c>
      <c r="H20" s="428" t="s">
        <v>461</v>
      </c>
      <c r="I20" s="18">
        <f t="shared" si="1"/>
        <v>45745</v>
      </c>
      <c r="J20" s="515">
        <f t="shared" si="2"/>
        <v>45750</v>
      </c>
    </row>
    <row r="21" spans="1:10" ht="33.75" customHeight="1">
      <c r="A21" s="342" t="str">
        <f>'JADE+TIGER'!A9</f>
        <v>MSC ALLEGRA</v>
      </c>
      <c r="B21" s="112" t="str">
        <f>'JADE+TIGER'!B9</f>
        <v>GJ510W</v>
      </c>
      <c r="C21" s="113">
        <f>'JADE+TIGER'!C9</f>
        <v>45719.333333333336</v>
      </c>
      <c r="D21" s="113">
        <f>'JADE+TIGER'!D9</f>
        <v>45719.666666666664</v>
      </c>
      <c r="E21" s="113">
        <f>'JADE+TIGER'!E9</f>
        <v>45720</v>
      </c>
      <c r="F21" s="427">
        <f>'JADE+TIGER'!F9</f>
        <v>45722.666666666664</v>
      </c>
      <c r="G21" s="428" t="s">
        <v>457</v>
      </c>
      <c r="H21" s="428" t="s">
        <v>462</v>
      </c>
      <c r="I21" s="18">
        <f t="shared" si="1"/>
        <v>45752</v>
      </c>
      <c r="J21" s="515">
        <f t="shared" si="2"/>
        <v>45757</v>
      </c>
    </row>
    <row r="22" spans="1:10" ht="33.75" customHeight="1" thickBot="1">
      <c r="A22" s="363" t="str">
        <f>'JADE+TIGER'!A10</f>
        <v>MSC METTE</v>
      </c>
      <c r="B22" s="364" t="str">
        <f>'JADE+TIGER'!B10</f>
        <v>GJ511W</v>
      </c>
      <c r="C22" s="344">
        <f>'JADE+TIGER'!C10</f>
        <v>45726.333333333336</v>
      </c>
      <c r="D22" s="344">
        <f>'JADE+TIGER'!D10</f>
        <v>45726.666666666664</v>
      </c>
      <c r="E22" s="344">
        <f>'JADE+TIGER'!E10</f>
        <v>45727</v>
      </c>
      <c r="F22" s="429">
        <f>'JADE+TIGER'!F10</f>
        <v>45729.666666666664</v>
      </c>
      <c r="G22" s="430" t="s">
        <v>459</v>
      </c>
      <c r="H22" s="430" t="s">
        <v>463</v>
      </c>
      <c r="I22" s="76">
        <f t="shared" si="1"/>
        <v>45759</v>
      </c>
      <c r="J22" s="516">
        <f t="shared" si="2"/>
        <v>45764</v>
      </c>
    </row>
    <row r="24" spans="1:10" ht="15" customHeight="1">
      <c r="A24" s="577" t="s">
        <v>59</v>
      </c>
    </row>
    <row r="25" spans="1:10" ht="15" customHeight="1">
      <c r="A25" s="578" t="s">
        <v>60</v>
      </c>
    </row>
    <row r="26" spans="1:10" ht="15" customHeight="1">
      <c r="A26" s="578" t="s">
        <v>61</v>
      </c>
    </row>
    <row r="27" spans="1:10" ht="15" customHeight="1">
      <c r="A27" s="601" t="s">
        <v>62</v>
      </c>
    </row>
    <row r="28" spans="1:10" ht="15" customHeight="1">
      <c r="A28" s="576" t="s">
        <v>63</v>
      </c>
    </row>
  </sheetData>
  <mergeCells count="19">
    <mergeCell ref="G5:I5"/>
    <mergeCell ref="G6:I6"/>
    <mergeCell ref="G7:I7"/>
    <mergeCell ref="G8:I8"/>
    <mergeCell ref="A1:J1"/>
    <mergeCell ref="I2:I3"/>
    <mergeCell ref="A2:A3"/>
    <mergeCell ref="B2:B3"/>
    <mergeCell ref="C2:F2"/>
    <mergeCell ref="G2:G3"/>
    <mergeCell ref="H2:H3"/>
    <mergeCell ref="G4:I4"/>
    <mergeCell ref="A14:J14"/>
    <mergeCell ref="A15:A16"/>
    <mergeCell ref="B15:B16"/>
    <mergeCell ref="C15:F15"/>
    <mergeCell ref="G15:G16"/>
    <mergeCell ref="H15:H16"/>
    <mergeCell ref="I15:I16"/>
  </mergeCells>
  <phoneticPr fontId="67" type="noConversion"/>
  <pageMargins left="0.7" right="0.7" top="0.75" bottom="0.75" header="0.3" footer="0.3"/>
  <pageSetup paperSize="9" orientation="portrait" r:id="rId1"/>
  <headerFooter>
    <oddFooter>&amp;L&amp;1#&amp;"Calibri"&amp;10&amp;K000000Sensitivity: Internal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L33"/>
  <sheetViews>
    <sheetView workbookViewId="0">
      <selection activeCell="C9" sqref="C9"/>
    </sheetView>
  </sheetViews>
  <sheetFormatPr defaultRowHeight="14"/>
  <cols>
    <col min="1" max="1" width="20.75" customWidth="1"/>
    <col min="2" max="2" width="13.83203125" customWidth="1"/>
    <col min="3" max="7" width="21.25" customWidth="1"/>
    <col min="8" max="8" width="11.25" customWidth="1"/>
    <col min="9" max="9" width="16.25" customWidth="1"/>
    <col min="10" max="10" width="15.25" customWidth="1"/>
    <col min="11" max="11" width="16" customWidth="1"/>
    <col min="12" max="12" width="14.83203125" customWidth="1"/>
    <col min="13" max="13" width="17.25" customWidth="1"/>
  </cols>
  <sheetData>
    <row r="1" spans="1:12" s="13" customFormat="1" ht="42.75" customHeight="1">
      <c r="A1" s="48"/>
      <c r="B1" s="49"/>
      <c r="C1" s="50"/>
      <c r="D1" s="50"/>
      <c r="E1" s="50"/>
      <c r="F1" s="1006" t="s">
        <v>6</v>
      </c>
      <c r="G1" s="1006"/>
      <c r="H1" s="51"/>
      <c r="I1" s="51"/>
      <c r="K1" s="1"/>
    </row>
    <row r="2" spans="1:12" s="13" customFormat="1" ht="17.25" customHeight="1">
      <c r="A2" s="1010" t="s">
        <v>18</v>
      </c>
      <c r="B2" s="1011" t="s">
        <v>19</v>
      </c>
      <c r="C2" s="1013" t="s">
        <v>20</v>
      </c>
      <c r="D2" s="1013"/>
      <c r="E2" s="1013"/>
      <c r="F2" s="1014"/>
      <c r="G2" s="1005" t="s">
        <v>21</v>
      </c>
      <c r="H2" s="890" t="s">
        <v>19</v>
      </c>
      <c r="I2" s="890" t="s">
        <v>22</v>
      </c>
      <c r="J2" s="282" t="s">
        <v>464</v>
      </c>
      <c r="K2" s="282" t="s">
        <v>465</v>
      </c>
    </row>
    <row r="3" spans="1:12" s="13" customFormat="1" ht="18.75" customHeight="1">
      <c r="A3" s="1010"/>
      <c r="B3" s="1012"/>
      <c r="C3" s="230" t="s">
        <v>33</v>
      </c>
      <c r="D3" s="230" t="s">
        <v>34</v>
      </c>
      <c r="E3" s="230" t="s">
        <v>35</v>
      </c>
      <c r="F3" s="230" t="s">
        <v>36</v>
      </c>
      <c r="G3" s="890"/>
      <c r="H3" s="890"/>
      <c r="I3" s="890"/>
      <c r="J3" s="225" t="s">
        <v>35</v>
      </c>
      <c r="K3" s="225" t="s">
        <v>35</v>
      </c>
    </row>
    <row r="4" spans="1:12" s="13" customFormat="1" ht="29.25" customHeight="1">
      <c r="A4" s="45" t="s">
        <v>650</v>
      </c>
      <c r="B4" s="45" t="s">
        <v>466</v>
      </c>
      <c r="C4" s="228">
        <f>E4-1</f>
        <v>45692.5</v>
      </c>
      <c r="D4" s="228">
        <f>E4-1/6</f>
        <v>45693.333333333336</v>
      </c>
      <c r="E4" s="329">
        <f t="shared" ref="E4" si="0">F4-1</f>
        <v>45693.5</v>
      </c>
      <c r="F4" s="328">
        <v>45694.5</v>
      </c>
      <c r="G4" s="1002" t="s">
        <v>38</v>
      </c>
      <c r="H4" s="1003"/>
      <c r="I4" s="1004"/>
      <c r="J4" s="84">
        <f>F4+18</f>
        <v>45712.5</v>
      </c>
      <c r="K4" s="84">
        <f>J4+7</f>
        <v>45719.5</v>
      </c>
    </row>
    <row r="5" spans="1:12" s="13" customFormat="1" ht="29.25" customHeight="1">
      <c r="A5" s="45" t="s">
        <v>664</v>
      </c>
      <c r="B5" s="45" t="s">
        <v>467</v>
      </c>
      <c r="C5" s="228">
        <f>C4+7</f>
        <v>45699.5</v>
      </c>
      <c r="D5" s="228">
        <f>D4+7</f>
        <v>45700.333333333336</v>
      </c>
      <c r="E5" s="329">
        <f>E4+7</f>
        <v>45700.5</v>
      </c>
      <c r="F5" s="328">
        <f>F4+7</f>
        <v>45701.5</v>
      </c>
      <c r="G5" s="1002" t="s">
        <v>38</v>
      </c>
      <c r="H5" s="1003"/>
      <c r="I5" s="1004"/>
      <c r="J5" s="84">
        <f t="shared" ref="J5:J7" si="1">F5+18</f>
        <v>45719.5</v>
      </c>
      <c r="K5" s="84">
        <f t="shared" ref="K5:K8" si="2">J5+7</f>
        <v>45726.5</v>
      </c>
    </row>
    <row r="6" spans="1:12" ht="33" customHeight="1">
      <c r="A6" s="690" t="s">
        <v>674</v>
      </c>
      <c r="B6" s="45" t="s">
        <v>468</v>
      </c>
      <c r="C6" s="228">
        <f t="shared" ref="C6:C8" si="3">C5+7</f>
        <v>45706.5</v>
      </c>
      <c r="D6" s="228">
        <f t="shared" ref="D6:D8" si="4">D5+7</f>
        <v>45707.333333333336</v>
      </c>
      <c r="E6" s="329">
        <f t="shared" ref="E6:E8" si="5">E5+7</f>
        <v>45707.5</v>
      </c>
      <c r="F6" s="328">
        <f t="shared" ref="F6:F8" si="6">F5+7</f>
        <v>45708.5</v>
      </c>
      <c r="G6" s="1002" t="s">
        <v>38</v>
      </c>
      <c r="H6" s="1003"/>
      <c r="I6" s="1004"/>
      <c r="J6" s="84">
        <f t="shared" si="1"/>
        <v>45726.5</v>
      </c>
      <c r="K6" s="84">
        <f t="shared" si="2"/>
        <v>45733.5</v>
      </c>
    </row>
    <row r="7" spans="1:12" ht="33" customHeight="1">
      <c r="A7" s="690" t="s">
        <v>675</v>
      </c>
      <c r="B7" s="45" t="s">
        <v>469</v>
      </c>
      <c r="C7" s="228">
        <f t="shared" si="3"/>
        <v>45713.5</v>
      </c>
      <c r="D7" s="228">
        <f t="shared" si="4"/>
        <v>45714.333333333336</v>
      </c>
      <c r="E7" s="329">
        <f t="shared" si="5"/>
        <v>45714.5</v>
      </c>
      <c r="F7" s="328">
        <f t="shared" si="6"/>
        <v>45715.5</v>
      </c>
      <c r="G7" s="1002" t="s">
        <v>38</v>
      </c>
      <c r="H7" s="1003"/>
      <c r="I7" s="1004"/>
      <c r="J7" s="84">
        <f t="shared" si="1"/>
        <v>45733.5</v>
      </c>
      <c r="K7" s="84">
        <f t="shared" si="2"/>
        <v>45740.5</v>
      </c>
    </row>
    <row r="8" spans="1:12" ht="33" customHeight="1">
      <c r="A8" s="690" t="s">
        <v>470</v>
      </c>
      <c r="B8" s="45" t="s">
        <v>471</v>
      </c>
      <c r="C8" s="228">
        <f t="shared" si="3"/>
        <v>45720.5</v>
      </c>
      <c r="D8" s="228">
        <f t="shared" si="4"/>
        <v>45721.333333333336</v>
      </c>
      <c r="E8" s="329">
        <f t="shared" si="5"/>
        <v>45721.5</v>
      </c>
      <c r="F8" s="328">
        <f t="shared" si="6"/>
        <v>45722.5</v>
      </c>
      <c r="G8" s="1002" t="s">
        <v>38</v>
      </c>
      <c r="H8" s="1003"/>
      <c r="I8" s="1004"/>
      <c r="J8" s="84">
        <f t="shared" ref="J8" si="7">F8+18</f>
        <v>45740.5</v>
      </c>
      <c r="K8" s="84">
        <f t="shared" si="2"/>
        <v>45747.5</v>
      </c>
    </row>
    <row r="9" spans="1:12" ht="33" customHeight="1">
      <c r="A9" s="48"/>
      <c r="B9" s="48"/>
      <c r="C9" s="620"/>
      <c r="D9" s="620"/>
      <c r="E9" s="620"/>
      <c r="F9" s="620"/>
      <c r="G9" s="621"/>
      <c r="H9" s="621"/>
      <c r="I9" s="621"/>
      <c r="J9" s="622"/>
      <c r="K9" s="622"/>
    </row>
    <row r="10" spans="1:12">
      <c r="A10" s="748"/>
      <c r="B10" s="748"/>
    </row>
    <row r="11" spans="1:12">
      <c r="A11" s="748"/>
      <c r="B11" s="748"/>
    </row>
    <row r="12" spans="1:12" ht="18.75" customHeight="1">
      <c r="A12" s="48"/>
      <c r="B12" s="749"/>
      <c r="C12" s="636"/>
      <c r="D12" s="636"/>
      <c r="E12" s="636"/>
      <c r="F12" s="1006" t="s">
        <v>472</v>
      </c>
      <c r="G12" s="1006"/>
      <c r="H12" s="51"/>
      <c r="I12" s="51"/>
      <c r="J12" s="52"/>
      <c r="L12" s="189"/>
    </row>
    <row r="13" spans="1:12" ht="15" customHeight="1">
      <c r="A13" s="890" t="s">
        <v>18</v>
      </c>
      <c r="B13" s="1007" t="s">
        <v>19</v>
      </c>
      <c r="C13" s="1008" t="s">
        <v>20</v>
      </c>
      <c r="D13" s="1008"/>
      <c r="E13" s="1008"/>
      <c r="F13" s="1009"/>
      <c r="G13" s="1005" t="s">
        <v>21</v>
      </c>
      <c r="H13" s="890" t="s">
        <v>19</v>
      </c>
      <c r="I13" s="891" t="s">
        <v>22</v>
      </c>
      <c r="J13" s="224" t="s">
        <v>473</v>
      </c>
      <c r="K13" s="224" t="s">
        <v>474</v>
      </c>
      <c r="L13" s="224" t="s">
        <v>475</v>
      </c>
    </row>
    <row r="14" spans="1:12" ht="15" customHeight="1">
      <c r="A14" s="890"/>
      <c r="B14" s="891"/>
      <c r="C14" s="135" t="s">
        <v>33</v>
      </c>
      <c r="D14" s="135" t="s">
        <v>34</v>
      </c>
      <c r="E14" s="135" t="s">
        <v>35</v>
      </c>
      <c r="F14" s="135" t="s">
        <v>36</v>
      </c>
      <c r="G14" s="890"/>
      <c r="H14" s="890"/>
      <c r="I14" s="891"/>
      <c r="J14" s="159" t="s">
        <v>35</v>
      </c>
      <c r="K14" s="159" t="s">
        <v>35</v>
      </c>
      <c r="L14" s="159" t="s">
        <v>35</v>
      </c>
    </row>
    <row r="15" spans="1:12" ht="27.75" customHeight="1">
      <c r="A15" s="668" t="s">
        <v>651</v>
      </c>
      <c r="B15" s="668" t="s">
        <v>476</v>
      </c>
      <c r="C15" s="105">
        <f>F15-2+1/24</f>
        <v>45687.041666666664</v>
      </c>
      <c r="D15" s="105">
        <f>E15-10/24</f>
        <v>45687.583333333336</v>
      </c>
      <c r="E15" s="105">
        <f>F15-1</f>
        <v>45688</v>
      </c>
      <c r="F15" s="229">
        <v>45689</v>
      </c>
      <c r="G15" s="1002" t="s">
        <v>38</v>
      </c>
      <c r="H15" s="1003"/>
      <c r="I15" s="1004"/>
      <c r="J15" s="84">
        <f>F15+15</f>
        <v>45704</v>
      </c>
      <c r="K15" s="84">
        <f>J15+4</f>
        <v>45708</v>
      </c>
      <c r="L15" s="704">
        <f>K15+4</f>
        <v>45712</v>
      </c>
    </row>
    <row r="16" spans="1:12" ht="29.25" customHeight="1">
      <c r="A16" s="45" t="s">
        <v>477</v>
      </c>
      <c r="B16" s="45" t="s">
        <v>478</v>
      </c>
      <c r="C16" s="105">
        <f>C15+7</f>
        <v>45694.041666666664</v>
      </c>
      <c r="D16" s="105">
        <f>D15+7</f>
        <v>45694.583333333336</v>
      </c>
      <c r="E16" s="105">
        <f>E15+7</f>
        <v>45695</v>
      </c>
      <c r="F16" s="105">
        <f>F15+7</f>
        <v>45696</v>
      </c>
      <c r="G16" s="1002" t="s">
        <v>38</v>
      </c>
      <c r="H16" s="1003"/>
      <c r="I16" s="1004"/>
      <c r="J16" s="84">
        <f>F16+15</f>
        <v>45711</v>
      </c>
      <c r="K16" s="84">
        <f>J16+4</f>
        <v>45715</v>
      </c>
      <c r="L16" s="84">
        <f>K16+4</f>
        <v>45719</v>
      </c>
    </row>
    <row r="17" spans="1:12" ht="15" customHeight="1">
      <c r="A17" s="748"/>
      <c r="B17" s="748"/>
    </row>
    <row r="18" spans="1:12" ht="17.5">
      <c r="A18" s="48"/>
      <c r="B18" s="749"/>
      <c r="C18" s="50"/>
      <c r="D18" s="50"/>
      <c r="E18" s="50"/>
      <c r="F18" s="1006" t="s">
        <v>472</v>
      </c>
      <c r="G18" s="1006"/>
      <c r="H18" s="51"/>
      <c r="I18" s="51"/>
      <c r="J18" s="52"/>
      <c r="L18" s="189"/>
    </row>
    <row r="19" spans="1:12">
      <c r="A19" s="890" t="s">
        <v>18</v>
      </c>
      <c r="B19" s="1007" t="s">
        <v>19</v>
      </c>
      <c r="C19" s="1008" t="s">
        <v>20</v>
      </c>
      <c r="D19" s="1008"/>
      <c r="E19" s="1008"/>
      <c r="F19" s="1009"/>
      <c r="G19" s="1005" t="s">
        <v>21</v>
      </c>
      <c r="H19" s="890" t="s">
        <v>19</v>
      </c>
      <c r="I19" s="891" t="s">
        <v>22</v>
      </c>
      <c r="J19" s="224" t="s">
        <v>474</v>
      </c>
      <c r="K19" s="224" t="s">
        <v>479</v>
      </c>
      <c r="L19" s="224" t="s">
        <v>473</v>
      </c>
    </row>
    <row r="20" spans="1:12">
      <c r="A20" s="890"/>
      <c r="B20" s="891"/>
      <c r="C20" s="135" t="s">
        <v>33</v>
      </c>
      <c r="D20" s="135" t="s">
        <v>34</v>
      </c>
      <c r="E20" s="135" t="s">
        <v>35</v>
      </c>
      <c r="F20" s="135" t="s">
        <v>36</v>
      </c>
      <c r="G20" s="890"/>
      <c r="H20" s="890"/>
      <c r="I20" s="891"/>
      <c r="J20" s="159" t="s">
        <v>35</v>
      </c>
      <c r="K20" s="159" t="s">
        <v>35</v>
      </c>
      <c r="L20" s="159" t="s">
        <v>35</v>
      </c>
    </row>
    <row r="21" spans="1:12" ht="23.25" customHeight="1">
      <c r="A21" s="668" t="s">
        <v>480</v>
      </c>
      <c r="B21" s="45" t="s">
        <v>481</v>
      </c>
      <c r="C21" s="105">
        <f>F21-2+1/24</f>
        <v>45701.041666666664</v>
      </c>
      <c r="D21" s="105">
        <f>E21-10/24</f>
        <v>45701.583333333336</v>
      </c>
      <c r="E21" s="105">
        <f>F21-1</f>
        <v>45702</v>
      </c>
      <c r="F21" s="229">
        <v>45703</v>
      </c>
      <c r="G21" s="1002" t="s">
        <v>38</v>
      </c>
      <c r="H21" s="1003"/>
      <c r="I21" s="1004"/>
      <c r="J21" s="84">
        <f>F21+14</f>
        <v>45717</v>
      </c>
      <c r="K21" s="84">
        <f>F21+13</f>
        <v>45716</v>
      </c>
      <c r="L21" s="84">
        <f>K21+4</f>
        <v>45720</v>
      </c>
    </row>
    <row r="22" spans="1:12" ht="24.75" customHeight="1">
      <c r="A22" s="45" t="s">
        <v>665</v>
      </c>
      <c r="B22" s="45" t="s">
        <v>482</v>
      </c>
      <c r="C22" s="105">
        <f t="shared" ref="C22:F23" si="8">C21+7</f>
        <v>45708.041666666664</v>
      </c>
      <c r="D22" s="105">
        <f t="shared" si="8"/>
        <v>45708.583333333336</v>
      </c>
      <c r="E22" s="105">
        <f t="shared" si="8"/>
        <v>45709</v>
      </c>
      <c r="F22" s="229">
        <f t="shared" si="8"/>
        <v>45710</v>
      </c>
      <c r="G22" s="1002" t="s">
        <v>38</v>
      </c>
      <c r="H22" s="1003"/>
      <c r="I22" s="1004"/>
      <c r="J22" s="84">
        <f>F22+14</f>
        <v>45724</v>
      </c>
      <c r="K22" s="84">
        <f>F22+13</f>
        <v>45723</v>
      </c>
      <c r="L22" s="84">
        <f>K22+4</f>
        <v>45727</v>
      </c>
    </row>
    <row r="23" spans="1:12" ht="25.5" customHeight="1">
      <c r="A23" s="45" t="s">
        <v>666</v>
      </c>
      <c r="B23" s="45" t="s">
        <v>483</v>
      </c>
      <c r="C23" s="105">
        <f t="shared" si="8"/>
        <v>45715.041666666664</v>
      </c>
      <c r="D23" s="105">
        <f t="shared" si="8"/>
        <v>45715.583333333336</v>
      </c>
      <c r="E23" s="105">
        <f t="shared" si="8"/>
        <v>45716</v>
      </c>
      <c r="F23" s="229">
        <f t="shared" si="8"/>
        <v>45717</v>
      </c>
      <c r="G23" s="1002" t="s">
        <v>38</v>
      </c>
      <c r="H23" s="1003"/>
      <c r="I23" s="1004"/>
      <c r="J23" s="84"/>
      <c r="K23" s="84">
        <f>F23+13</f>
        <v>45730</v>
      </c>
      <c r="L23" s="84">
        <f t="shared" ref="L23" si="9">K23+4</f>
        <v>45734</v>
      </c>
    </row>
    <row r="29" spans="1:12">
      <c r="A29" s="577" t="s">
        <v>59</v>
      </c>
    </row>
    <row r="30" spans="1:12">
      <c r="A30" s="578" t="s">
        <v>60</v>
      </c>
    </row>
    <row r="31" spans="1:12">
      <c r="A31" s="578" t="s">
        <v>61</v>
      </c>
    </row>
    <row r="32" spans="1:12" ht="14.5">
      <c r="A32" s="601" t="s">
        <v>62</v>
      </c>
    </row>
    <row r="33" spans="1:1">
      <c r="A33" s="576" t="s">
        <v>63</v>
      </c>
    </row>
  </sheetData>
  <mergeCells count="31">
    <mergeCell ref="F1:G1"/>
    <mergeCell ref="A19:A20"/>
    <mergeCell ref="B19:B20"/>
    <mergeCell ref="C19:F19"/>
    <mergeCell ref="G19:G20"/>
    <mergeCell ref="G7:I7"/>
    <mergeCell ref="A2:A3"/>
    <mergeCell ref="B2:B3"/>
    <mergeCell ref="C2:F2"/>
    <mergeCell ref="G2:G3"/>
    <mergeCell ref="G6:I6"/>
    <mergeCell ref="G5:I5"/>
    <mergeCell ref="G4:I4"/>
    <mergeCell ref="A13:A14"/>
    <mergeCell ref="B13:B14"/>
    <mergeCell ref="C13:F13"/>
    <mergeCell ref="G21:I21"/>
    <mergeCell ref="G22:I22"/>
    <mergeCell ref="G23:I23"/>
    <mergeCell ref="I19:I20"/>
    <mergeCell ref="H2:H3"/>
    <mergeCell ref="I2:I3"/>
    <mergeCell ref="G8:I8"/>
    <mergeCell ref="H19:H20"/>
    <mergeCell ref="G13:G14"/>
    <mergeCell ref="F18:G18"/>
    <mergeCell ref="H13:H14"/>
    <mergeCell ref="I13:I14"/>
    <mergeCell ref="G15:I15"/>
    <mergeCell ref="G16:I16"/>
    <mergeCell ref="F12:G12"/>
  </mergeCells>
  <phoneticPr fontId="30" type="noConversion"/>
  <pageMargins left="0.7" right="0.7" top="0.75" bottom="0.75" header="0.3" footer="0.3"/>
  <pageSetup paperSize="9" orientation="portrait" r:id="rId1"/>
  <headerFooter>
    <oddFooter>&amp;L&amp;1#&amp;"Calibri"&amp;10&amp;K000000Sensitivity: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M21"/>
  <sheetViews>
    <sheetView topLeftCell="A12" workbookViewId="0">
      <selection activeCell="G21" sqref="G21"/>
    </sheetView>
  </sheetViews>
  <sheetFormatPr defaultRowHeight="14"/>
  <cols>
    <col min="1" max="2" width="16" customWidth="1"/>
    <col min="3" max="6" width="18.25" customWidth="1"/>
    <col min="7" max="7" width="24.83203125" customWidth="1"/>
    <col min="8" max="12" width="16" customWidth="1"/>
  </cols>
  <sheetData>
    <row r="1" spans="1:13" s="22" customFormat="1" ht="38.25" customHeight="1">
      <c r="F1" s="619" t="s">
        <v>484</v>
      </c>
      <c r="G1" s="619"/>
      <c r="H1" s="8"/>
      <c r="I1" s="9"/>
      <c r="K1" s="1">
        <f>'CONDOR+LYNX'!M1</f>
        <v>45689</v>
      </c>
      <c r="L1"/>
      <c r="M1"/>
    </row>
    <row r="2" spans="1:13">
      <c r="A2" s="890" t="s">
        <v>18</v>
      </c>
      <c r="B2" s="1015" t="s">
        <v>19</v>
      </c>
      <c r="C2" s="1016" t="s">
        <v>20</v>
      </c>
      <c r="D2" s="1016"/>
      <c r="E2" s="1016"/>
      <c r="F2" s="1017"/>
      <c r="G2" s="1018" t="s">
        <v>21</v>
      </c>
      <c r="H2" s="1010" t="s">
        <v>19</v>
      </c>
      <c r="I2" s="1012" t="s">
        <v>22</v>
      </c>
      <c r="J2" s="225" t="s">
        <v>485</v>
      </c>
      <c r="K2" s="225" t="s">
        <v>486</v>
      </c>
    </row>
    <row r="3" spans="1:13" ht="15.65" customHeight="1">
      <c r="A3" s="890"/>
      <c r="B3" s="790"/>
      <c r="C3" s="230" t="s">
        <v>33</v>
      </c>
      <c r="D3" s="230" t="s">
        <v>34</v>
      </c>
      <c r="E3" s="230" t="s">
        <v>35</v>
      </c>
      <c r="F3" s="230" t="s">
        <v>36</v>
      </c>
      <c r="G3" s="1010"/>
      <c r="H3" s="1010"/>
      <c r="I3" s="1012"/>
      <c r="J3" s="225" t="s">
        <v>35</v>
      </c>
      <c r="K3" s="225" t="s">
        <v>35</v>
      </c>
    </row>
    <row r="4" spans="1:13" ht="30" customHeight="1">
      <c r="A4" s="668" t="str">
        <f>'JADE+TIGER'!A5</f>
        <v>MSC MIA</v>
      </c>
      <c r="B4" s="668" t="str">
        <f>'JADE+TIGER'!B5</f>
        <v>GJ506W</v>
      </c>
      <c r="C4" s="669">
        <f>'JADE+TIGER'!C5</f>
        <v>45691.333333333336</v>
      </c>
      <c r="D4" s="669">
        <f>'JADE+TIGER'!D5</f>
        <v>45691.666666666664</v>
      </c>
      <c r="E4" s="669">
        <f>'JADE+TIGER'!E5</f>
        <v>45692</v>
      </c>
      <c r="F4" s="669">
        <f>'JADE+TIGER'!F5</f>
        <v>45694.666666666664</v>
      </c>
      <c r="G4" s="47"/>
      <c r="H4" s="47"/>
      <c r="I4" s="78"/>
      <c r="J4" s="78"/>
      <c r="K4" s="78"/>
    </row>
    <row r="5" spans="1:13" ht="30" customHeight="1">
      <c r="A5" s="668" t="str">
        <f>'JADE+TIGER'!A6</f>
        <v>MSC MIRJAM</v>
      </c>
      <c r="B5" s="668" t="str">
        <f>'JADE+TIGER'!B6</f>
        <v>GJ507W</v>
      </c>
      <c r="C5" s="670">
        <f t="shared" ref="C5:F7" si="0">C4+7</f>
        <v>45698.333333333336</v>
      </c>
      <c r="D5" s="670">
        <f t="shared" si="0"/>
        <v>45698.666666666664</v>
      </c>
      <c r="E5" s="670">
        <f t="shared" si="0"/>
        <v>45699</v>
      </c>
      <c r="F5" s="671">
        <f t="shared" si="0"/>
        <v>45701.666666666664</v>
      </c>
      <c r="G5" s="47"/>
      <c r="H5" s="47"/>
      <c r="I5" s="78"/>
      <c r="J5" s="78"/>
      <c r="K5" s="78"/>
    </row>
    <row r="6" spans="1:13" ht="30" customHeight="1">
      <c r="A6" s="45" t="str">
        <f>'JADE+TIGER'!A7</f>
        <v>MSC AMELIA</v>
      </c>
      <c r="B6" s="45" t="str">
        <f>'JADE+TIGER'!B7</f>
        <v>GJ508W</v>
      </c>
      <c r="C6" s="12">
        <f t="shared" si="0"/>
        <v>45705.333333333336</v>
      </c>
      <c r="D6" s="12">
        <f t="shared" si="0"/>
        <v>45705.666666666664</v>
      </c>
      <c r="E6" s="12">
        <f t="shared" si="0"/>
        <v>45706</v>
      </c>
      <c r="F6" s="105">
        <f t="shared" si="0"/>
        <v>45708.666666666664</v>
      </c>
      <c r="G6" s="47" t="s">
        <v>50</v>
      </c>
      <c r="H6" s="47" t="s">
        <v>50</v>
      </c>
      <c r="I6" s="78" t="s">
        <v>50</v>
      </c>
      <c r="J6" s="78" t="s">
        <v>50</v>
      </c>
      <c r="K6" s="78" t="s">
        <v>50</v>
      </c>
    </row>
    <row r="7" spans="1:13" ht="30" customHeight="1">
      <c r="A7" s="45" t="str">
        <f>'JADE+TIGER'!A8</f>
        <v>MSC TESSA</v>
      </c>
      <c r="B7" s="45" t="str">
        <f>'JADE+TIGER'!B8</f>
        <v>GJ509W</v>
      </c>
      <c r="C7" s="12">
        <f t="shared" si="0"/>
        <v>45712.333333333336</v>
      </c>
      <c r="D7" s="12">
        <f t="shared" si="0"/>
        <v>45712.666666666664</v>
      </c>
      <c r="E7" s="12">
        <f t="shared" si="0"/>
        <v>45713</v>
      </c>
      <c r="F7" s="105">
        <f t="shared" si="0"/>
        <v>45715.666666666664</v>
      </c>
      <c r="G7" s="47" t="s">
        <v>50</v>
      </c>
      <c r="H7" s="47" t="s">
        <v>50</v>
      </c>
      <c r="I7" s="78" t="s">
        <v>50</v>
      </c>
      <c r="J7" s="78" t="s">
        <v>50</v>
      </c>
      <c r="K7" s="78" t="s">
        <v>50</v>
      </c>
    </row>
    <row r="8" spans="1:13" ht="30" customHeight="1">
      <c r="A8" s="45" t="str">
        <f>'JADE+TIGER'!A9</f>
        <v>MSC ALLEGRA</v>
      </c>
      <c r="B8" s="45" t="str">
        <f>'JADE+TIGER'!B9</f>
        <v>GJ510W</v>
      </c>
      <c r="C8" s="46">
        <f>'JADE+TIGER'!C9</f>
        <v>45719.333333333336</v>
      </c>
      <c r="D8" s="46">
        <f>'JADE+TIGER'!D9</f>
        <v>45719.666666666664</v>
      </c>
      <c r="E8" s="46">
        <f>'JADE+TIGER'!E9</f>
        <v>45720</v>
      </c>
      <c r="F8" s="46">
        <f>'JADE+TIGER'!F9</f>
        <v>45722.666666666664</v>
      </c>
      <c r="G8" s="47" t="s">
        <v>50</v>
      </c>
      <c r="H8" s="47" t="s">
        <v>50</v>
      </c>
      <c r="I8" s="78" t="s">
        <v>50</v>
      </c>
      <c r="J8" s="78" t="s">
        <v>50</v>
      </c>
      <c r="K8" s="78" t="s">
        <v>50</v>
      </c>
    </row>
    <row r="9" spans="1:13" ht="30" customHeight="1">
      <c r="A9" s="45" t="str">
        <f>'JADE+TIGER'!A10</f>
        <v>MSC METTE</v>
      </c>
      <c r="B9" s="45" t="str">
        <f>'JADE+TIGER'!B10</f>
        <v>GJ511W</v>
      </c>
      <c r="C9" s="46">
        <f>'JADE+TIGER'!C10</f>
        <v>45726.333333333336</v>
      </c>
      <c r="D9" s="46">
        <f>'JADE+TIGER'!D10</f>
        <v>45726.666666666664</v>
      </c>
      <c r="E9" s="46">
        <f>'JADE+TIGER'!E10</f>
        <v>45727</v>
      </c>
      <c r="F9" s="46">
        <f>'JADE+TIGER'!F10</f>
        <v>45729.666666666664</v>
      </c>
      <c r="G9" s="47" t="s">
        <v>50</v>
      </c>
      <c r="H9" s="47" t="s">
        <v>50</v>
      </c>
      <c r="I9" s="78" t="s">
        <v>50</v>
      </c>
      <c r="J9" s="78" t="s">
        <v>50</v>
      </c>
      <c r="K9" s="78" t="s">
        <v>50</v>
      </c>
    </row>
    <row r="10" spans="1:13" s="13" customFormat="1" ht="36.75" customHeight="1">
      <c r="F10"/>
      <c r="G10"/>
      <c r="H10"/>
      <c r="I10"/>
      <c r="L10"/>
    </row>
    <row r="11" spans="1:13" ht="15" customHeight="1">
      <c r="A11" s="577" t="s">
        <v>59</v>
      </c>
    </row>
    <row r="12" spans="1:13" ht="15" customHeight="1">
      <c r="A12" s="578" t="s">
        <v>60</v>
      </c>
    </row>
    <row r="13" spans="1:13" ht="15" customHeight="1">
      <c r="A13" s="578" t="s">
        <v>61</v>
      </c>
    </row>
    <row r="14" spans="1:13" ht="15" customHeight="1">
      <c r="A14" s="601" t="s">
        <v>62</v>
      </c>
    </row>
    <row r="15" spans="1:13" ht="15" customHeight="1">
      <c r="A15" s="576" t="s">
        <v>63</v>
      </c>
    </row>
    <row r="16" spans="1:13" ht="15" customHeight="1">
      <c r="A16" s="576"/>
    </row>
    <row r="17" spans="1:1" ht="15" customHeight="1">
      <c r="A17" s="576"/>
    </row>
    <row r="18" spans="1:1">
      <c r="A18" s="23" t="s">
        <v>263</v>
      </c>
    </row>
    <row r="19" spans="1:1">
      <c r="A19" s="23" t="s">
        <v>264</v>
      </c>
    </row>
    <row r="20" spans="1:1">
      <c r="A20" s="25" t="s">
        <v>64</v>
      </c>
    </row>
    <row r="21" spans="1:1">
      <c r="A21" s="14" t="s">
        <v>65</v>
      </c>
    </row>
  </sheetData>
  <mergeCells count="6">
    <mergeCell ref="I2:I3"/>
    <mergeCell ref="A2:A3"/>
    <mergeCell ref="B2:B3"/>
    <mergeCell ref="C2:F2"/>
    <mergeCell ref="G2:G3"/>
    <mergeCell ref="H2:H3"/>
  </mergeCells>
  <phoneticPr fontId="30" type="noConversion"/>
  <pageMargins left="0.7" right="0.7" top="0.75" bottom="0.75" header="0.3" footer="0.3"/>
  <pageSetup paperSize="9" orientation="portrait" r:id="rId1"/>
  <headerFooter>
    <oddFooter>&amp;L&amp;1#&amp;"Calibri"&amp;10&amp;K000000Sensitivity: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58FF2-5382-4878-9220-B241DA6B797A}">
  <dimension ref="A1:X42"/>
  <sheetViews>
    <sheetView workbookViewId="0">
      <selection activeCell="A18" sqref="A18:B18"/>
    </sheetView>
  </sheetViews>
  <sheetFormatPr defaultColWidth="9.1640625" defaultRowHeight="28.5" customHeight="1"/>
  <cols>
    <col min="1" max="1" width="22.1640625" style="302" customWidth="1"/>
    <col min="2" max="2" width="10.25" style="302" customWidth="1"/>
    <col min="3" max="6" width="17.25" style="302" customWidth="1"/>
    <col min="7" max="7" width="18.25" style="302" customWidth="1"/>
    <col min="8" max="8" width="10.4140625" style="302" customWidth="1"/>
    <col min="9" max="9" width="11.1640625" style="302" customWidth="1"/>
    <col min="10" max="13" width="14.25" style="302" customWidth="1"/>
    <col min="14" max="15" width="13.58203125" style="302" customWidth="1"/>
    <col min="16" max="16" width="11.25" style="302" customWidth="1"/>
    <col min="17" max="17" width="7.58203125" style="302" customWidth="1"/>
    <col min="18" max="16384" width="9.1640625" style="302"/>
  </cols>
  <sheetData>
    <row r="1" spans="1:24" s="301" customFormat="1" ht="28.5" customHeight="1">
      <c r="A1" s="782"/>
      <c r="B1" s="782"/>
      <c r="C1" s="782"/>
      <c r="D1" s="782"/>
      <c r="E1" s="782"/>
      <c r="F1" s="782"/>
      <c r="G1" s="782"/>
      <c r="H1" s="782"/>
      <c r="I1" s="782"/>
      <c r="J1" s="782"/>
      <c r="K1" s="782"/>
      <c r="L1" s="782"/>
      <c r="M1" s="782"/>
      <c r="N1" s="782"/>
      <c r="O1" s="782"/>
      <c r="P1" s="299">
        <v>45689</v>
      </c>
    </row>
    <row r="2" spans="1:24" s="301" customFormat="1" ht="28.5" hidden="1" customHeight="1">
      <c r="A2" s="782" t="s">
        <v>86</v>
      </c>
      <c r="B2" s="782"/>
      <c r="C2" s="782"/>
      <c r="D2" s="782"/>
      <c r="E2" s="782"/>
      <c r="F2" s="782"/>
      <c r="G2" s="782"/>
      <c r="H2" s="782"/>
      <c r="I2" s="782"/>
      <c r="J2" s="782"/>
      <c r="K2" s="782"/>
      <c r="L2" s="782"/>
      <c r="M2" s="782"/>
      <c r="N2" s="782"/>
      <c r="O2" s="782"/>
      <c r="P2" s="1"/>
    </row>
    <row r="3" spans="1:24" s="301" customFormat="1" ht="13.5" hidden="1" customHeight="1">
      <c r="A3" s="793" t="s">
        <v>18</v>
      </c>
      <c r="B3" s="795" t="s">
        <v>19</v>
      </c>
      <c r="C3" s="797" t="s">
        <v>20</v>
      </c>
      <c r="D3" s="797"/>
      <c r="E3" s="797"/>
      <c r="F3" s="797"/>
      <c r="G3" s="797" t="s">
        <v>21</v>
      </c>
      <c r="H3" s="797" t="s">
        <v>19</v>
      </c>
      <c r="I3" s="791" t="s">
        <v>22</v>
      </c>
      <c r="J3" s="488"/>
      <c r="K3" s="488"/>
      <c r="L3" s="488"/>
      <c r="M3" s="488"/>
      <c r="N3" s="488"/>
      <c r="O3" s="369" t="s">
        <v>23</v>
      </c>
    </row>
    <row r="4" spans="1:24" s="301" customFormat="1" ht="13.5" hidden="1" customHeight="1">
      <c r="A4" s="794"/>
      <c r="B4" s="796"/>
      <c r="C4" s="137" t="s">
        <v>33</v>
      </c>
      <c r="D4" s="137" t="s">
        <v>87</v>
      </c>
      <c r="E4" s="137" t="s">
        <v>35</v>
      </c>
      <c r="F4" s="137" t="s">
        <v>36</v>
      </c>
      <c r="G4" s="798"/>
      <c r="H4" s="798"/>
      <c r="I4" s="792"/>
      <c r="J4" s="489"/>
      <c r="K4" s="489"/>
      <c r="L4" s="489"/>
      <c r="M4" s="489"/>
      <c r="N4" s="489"/>
      <c r="O4" s="361" t="s">
        <v>35</v>
      </c>
    </row>
    <row r="5" spans="1:24" s="303" customFormat="1" ht="28.5" hidden="1" customHeight="1">
      <c r="A5" s="342" t="str">
        <f>'JADE+TIGER'!A5</f>
        <v>MSC MIA</v>
      </c>
      <c r="B5" s="112" t="str">
        <f>'JADE+TIGER'!B5</f>
        <v>GJ506W</v>
      </c>
      <c r="C5" s="112">
        <f>'JADE+TIGER'!C5</f>
        <v>45691.333333333336</v>
      </c>
      <c r="D5" s="112">
        <f>'JADE+TIGER'!D5</f>
        <v>45691.666666666664</v>
      </c>
      <c r="E5" s="112">
        <f>'JADE+TIGER'!E5</f>
        <v>45692</v>
      </c>
      <c r="F5" s="112">
        <f>'JADE+TIGER'!F5</f>
        <v>45694.666666666664</v>
      </c>
      <c r="G5" s="285" t="s">
        <v>88</v>
      </c>
      <c r="H5" s="161" t="s">
        <v>89</v>
      </c>
      <c r="I5" s="121">
        <v>45521</v>
      </c>
      <c r="J5" s="490"/>
      <c r="K5" s="490"/>
      <c r="L5" s="490"/>
      <c r="M5" s="490"/>
      <c r="N5" s="490"/>
      <c r="O5" s="362">
        <v>45570</v>
      </c>
    </row>
    <row r="6" spans="1:24" s="304" customFormat="1" ht="28.5" hidden="1" customHeight="1">
      <c r="A6" s="342" t="str">
        <f>'JADE+TIGER'!A6</f>
        <v>MSC MIRJAM</v>
      </c>
      <c r="B6" s="112" t="str">
        <f>'JADE+TIGER'!B6</f>
        <v>GJ507W</v>
      </c>
      <c r="C6" s="112">
        <f>'JADE+TIGER'!C6</f>
        <v>45698.333333333336</v>
      </c>
      <c r="D6" s="112">
        <f>'JADE+TIGER'!D6</f>
        <v>45698.666666666664</v>
      </c>
      <c r="E6" s="112">
        <f>'JADE+TIGER'!E6</f>
        <v>45699</v>
      </c>
      <c r="F6" s="112">
        <f>'JADE+TIGER'!F6</f>
        <v>45701.666666666664</v>
      </c>
      <c r="G6" s="285" t="s">
        <v>90</v>
      </c>
      <c r="H6" s="161" t="s">
        <v>91</v>
      </c>
      <c r="I6" s="121">
        <f>I5+7</f>
        <v>45528</v>
      </c>
      <c r="J6" s="490"/>
      <c r="K6" s="490"/>
      <c r="L6" s="490"/>
      <c r="M6" s="490"/>
      <c r="N6" s="490"/>
      <c r="O6" s="372">
        <f>O5+7</f>
        <v>45577</v>
      </c>
    </row>
    <row r="7" spans="1:24" s="301" customFormat="1" ht="28.5" hidden="1" customHeight="1">
      <c r="A7" s="342" t="str">
        <f>'JADE+TIGER'!A7</f>
        <v>MSC AMELIA</v>
      </c>
      <c r="B7" s="112" t="str">
        <f>'JADE+TIGER'!B7</f>
        <v>GJ508W</v>
      </c>
      <c r="C7" s="112">
        <f>'JADE+TIGER'!C7</f>
        <v>45705.333333333336</v>
      </c>
      <c r="D7" s="112">
        <f>'JADE+TIGER'!D7</f>
        <v>45705.666666666664</v>
      </c>
      <c r="E7" s="112">
        <f>'JADE+TIGER'!E7</f>
        <v>45706</v>
      </c>
      <c r="F7" s="112">
        <f>'JADE+TIGER'!F7</f>
        <v>45708.666666666664</v>
      </c>
      <c r="G7" s="285" t="s">
        <v>92</v>
      </c>
      <c r="H7" s="161" t="s">
        <v>93</v>
      </c>
      <c r="I7" s="121">
        <f>+I6+7</f>
        <v>45535</v>
      </c>
      <c r="J7" s="490"/>
      <c r="K7" s="490"/>
      <c r="L7" s="490"/>
      <c r="M7" s="490"/>
      <c r="N7" s="490"/>
      <c r="O7" s="368">
        <f>O6+7</f>
        <v>45584</v>
      </c>
    </row>
    <row r="8" spans="1:24" ht="28.5" hidden="1" customHeight="1">
      <c r="A8" s="342" t="str">
        <f>'JADE+TIGER'!A8</f>
        <v>MSC TESSA</v>
      </c>
      <c r="B8" s="112" t="str">
        <f>'JADE+TIGER'!B8</f>
        <v>GJ509W</v>
      </c>
      <c r="C8" s="112">
        <f>'JADE+TIGER'!C8</f>
        <v>45712.333333333336</v>
      </c>
      <c r="D8" s="112">
        <f>'JADE+TIGER'!D8</f>
        <v>45712.666666666664</v>
      </c>
      <c r="E8" s="112">
        <f>'JADE+TIGER'!E8</f>
        <v>45713</v>
      </c>
      <c r="F8" s="112">
        <f>'JADE+TIGER'!F8</f>
        <v>45715.666666666664</v>
      </c>
      <c r="G8" s="285" t="s">
        <v>55</v>
      </c>
      <c r="H8" s="161" t="s">
        <v>94</v>
      </c>
      <c r="I8" s="121">
        <f>I7+7</f>
        <v>45542</v>
      </c>
      <c r="J8" s="490"/>
      <c r="K8" s="490"/>
      <c r="L8" s="490"/>
      <c r="M8" s="490"/>
      <c r="N8" s="490"/>
      <c r="O8" s="368">
        <f>O7+7</f>
        <v>45591</v>
      </c>
      <c r="P8" s="309"/>
      <c r="Q8" s="309"/>
      <c r="R8" s="309"/>
      <c r="S8" s="309"/>
      <c r="T8" s="309"/>
      <c r="U8" s="309"/>
      <c r="V8" s="309"/>
      <c r="W8" s="309"/>
      <c r="X8" s="309"/>
    </row>
    <row r="9" spans="1:24" s="305" customFormat="1" ht="28.5" hidden="1" customHeight="1">
      <c r="A9" s="363" t="str">
        <f>'JADE+TIGER'!A9</f>
        <v>MSC ALLEGRA</v>
      </c>
      <c r="B9" s="364" t="str">
        <f>'JADE+TIGER'!B9</f>
        <v>GJ510W</v>
      </c>
      <c r="C9" s="364">
        <f>'JADE+TIGER'!C9</f>
        <v>45719.333333333336</v>
      </c>
      <c r="D9" s="364">
        <f>'JADE+TIGER'!D9</f>
        <v>45719.666666666664</v>
      </c>
      <c r="E9" s="364">
        <f>'JADE+TIGER'!E9</f>
        <v>45720</v>
      </c>
      <c r="F9" s="364">
        <f>'JADE+TIGER'!F9</f>
        <v>45722.666666666664</v>
      </c>
      <c r="G9" s="365" t="s">
        <v>95</v>
      </c>
      <c r="H9" s="366" t="s">
        <v>96</v>
      </c>
      <c r="I9" s="367">
        <f>+I8+7</f>
        <v>45549</v>
      </c>
      <c r="J9" s="491"/>
      <c r="K9" s="491"/>
      <c r="L9" s="491"/>
      <c r="M9" s="491"/>
      <c r="N9" s="491"/>
      <c r="O9" s="373">
        <f>O8+7</f>
        <v>45598</v>
      </c>
    </row>
    <row r="10" spans="1:24" ht="21.75" customHeight="1">
      <c r="A10" s="309"/>
      <c r="B10" s="309"/>
      <c r="C10" s="309"/>
      <c r="D10" s="309"/>
      <c r="E10" s="309"/>
      <c r="F10" s="309"/>
      <c r="G10" s="309"/>
      <c r="H10" s="309"/>
      <c r="I10" s="309"/>
      <c r="J10" s="309"/>
      <c r="K10" s="309"/>
      <c r="L10" s="309"/>
      <c r="M10" s="309"/>
      <c r="N10" s="309"/>
      <c r="O10" s="309"/>
      <c r="P10" s="309"/>
      <c r="Q10" s="309"/>
      <c r="R10" s="309"/>
      <c r="S10" s="309"/>
      <c r="T10" s="309"/>
      <c r="U10" s="309"/>
      <c r="V10" s="309"/>
      <c r="W10" s="309"/>
      <c r="X10" s="309"/>
    </row>
    <row r="11" spans="1:24" ht="21.75" customHeight="1">
      <c r="A11" s="782" t="s">
        <v>97</v>
      </c>
      <c r="B11" s="782"/>
      <c r="C11" s="782"/>
      <c r="D11" s="782"/>
      <c r="E11" s="782"/>
      <c r="F11" s="782"/>
      <c r="G11" s="782"/>
      <c r="H11" s="782"/>
      <c r="I11" s="782"/>
      <c r="J11" s="782"/>
      <c r="K11" s="782"/>
      <c r="L11" s="782"/>
      <c r="M11" s="782"/>
      <c r="N11" s="782"/>
      <c r="O11" s="782"/>
      <c r="P11" s="309"/>
      <c r="Q11" s="309"/>
      <c r="R11" s="309"/>
      <c r="S11" s="309"/>
      <c r="T11" s="309"/>
      <c r="U11" s="309"/>
      <c r="V11" s="309"/>
      <c r="W11" s="309"/>
      <c r="X11" s="309"/>
    </row>
    <row r="12" spans="1:24" ht="13.5" customHeight="1">
      <c r="A12" s="783" t="s">
        <v>18</v>
      </c>
      <c r="B12" s="785" t="s">
        <v>19</v>
      </c>
      <c r="C12" s="787" t="s">
        <v>20</v>
      </c>
      <c r="D12" s="787"/>
      <c r="E12" s="787"/>
      <c r="F12" s="787"/>
      <c r="G12" s="787" t="s">
        <v>21</v>
      </c>
      <c r="H12" s="787" t="s">
        <v>19</v>
      </c>
      <c r="I12" s="789" t="s">
        <v>22</v>
      </c>
      <c r="J12" s="486" t="s">
        <v>98</v>
      </c>
      <c r="K12" s="486" t="s">
        <v>29</v>
      </c>
      <c r="L12" s="486" t="s">
        <v>30</v>
      </c>
      <c r="M12" s="294" t="s">
        <v>68</v>
      </c>
      <c r="N12" s="309"/>
      <c r="O12" s="309"/>
      <c r="P12" s="309"/>
      <c r="Q12" s="309"/>
      <c r="R12" s="309"/>
      <c r="S12" s="309"/>
      <c r="T12" s="309"/>
      <c r="U12" s="309"/>
      <c r="V12" s="309"/>
      <c r="W12" s="309"/>
      <c r="X12" s="309"/>
    </row>
    <row r="13" spans="1:24" ht="13.5" customHeight="1">
      <c r="A13" s="784"/>
      <c r="B13" s="786"/>
      <c r="C13" s="157" t="s">
        <v>33</v>
      </c>
      <c r="D13" s="157" t="s">
        <v>87</v>
      </c>
      <c r="E13" s="157" t="s">
        <v>35</v>
      </c>
      <c r="F13" s="157" t="s">
        <v>36</v>
      </c>
      <c r="G13" s="788"/>
      <c r="H13" s="788"/>
      <c r="I13" s="790"/>
      <c r="J13" s="487" t="s">
        <v>35</v>
      </c>
      <c r="K13" s="487" t="s">
        <v>35</v>
      </c>
      <c r="L13" s="487" t="s">
        <v>35</v>
      </c>
      <c r="M13" s="390" t="s">
        <v>35</v>
      </c>
      <c r="N13" s="309"/>
      <c r="O13" s="309"/>
      <c r="P13" s="309"/>
      <c r="Q13" s="309"/>
      <c r="R13" s="309"/>
      <c r="S13" s="309"/>
      <c r="T13" s="309"/>
      <c r="U13" s="309"/>
      <c r="V13" s="309"/>
      <c r="W13" s="309"/>
      <c r="X13" s="309"/>
    </row>
    <row r="14" spans="1:24" ht="28.5" customHeight="1">
      <c r="A14" s="523" t="s">
        <v>519</v>
      </c>
      <c r="B14" s="520" t="s">
        <v>99</v>
      </c>
      <c r="C14" s="11">
        <v>45685.25</v>
      </c>
      <c r="D14" s="11">
        <v>45685.25</v>
      </c>
      <c r="E14" s="11">
        <v>45686.25</v>
      </c>
      <c r="F14" s="11">
        <v>45688.25</v>
      </c>
      <c r="G14" s="799" t="s">
        <v>38</v>
      </c>
      <c r="H14" s="800"/>
      <c r="I14" s="801"/>
      <c r="J14" s="492">
        <v>45738</v>
      </c>
      <c r="K14" s="492">
        <v>45740</v>
      </c>
      <c r="L14" s="492">
        <v>45743</v>
      </c>
      <c r="M14" s="391">
        <v>45747</v>
      </c>
      <c r="N14" s="309"/>
      <c r="O14" s="309"/>
      <c r="P14" s="309"/>
      <c r="Q14" s="309"/>
      <c r="R14" s="309"/>
      <c r="S14" s="309"/>
      <c r="T14" s="309"/>
      <c r="U14" s="309"/>
      <c r="V14" s="309"/>
      <c r="W14" s="309"/>
      <c r="X14" s="309"/>
    </row>
    <row r="15" spans="1:24" ht="28.5" customHeight="1">
      <c r="A15" s="727" t="s">
        <v>660</v>
      </c>
      <c r="B15" s="728" t="s">
        <v>101</v>
      </c>
      <c r="C15" s="11">
        <f t="shared" ref="C15:D18" si="0">C14+7</f>
        <v>45692.25</v>
      </c>
      <c r="D15" s="11">
        <f t="shared" si="0"/>
        <v>45692.25</v>
      </c>
      <c r="E15" s="11">
        <f t="shared" ref="E15:F18" si="1">E14+7</f>
        <v>45693.25</v>
      </c>
      <c r="F15" s="11">
        <f t="shared" si="1"/>
        <v>45695.25</v>
      </c>
      <c r="G15" s="799" t="s">
        <v>38</v>
      </c>
      <c r="H15" s="800"/>
      <c r="I15" s="801"/>
      <c r="J15" s="492">
        <f>J14+7</f>
        <v>45745</v>
      </c>
      <c r="K15" s="492">
        <f>K14+7</f>
        <v>45747</v>
      </c>
      <c r="L15" s="492">
        <f>L14+7</f>
        <v>45750</v>
      </c>
      <c r="M15" s="391">
        <f>M14+7</f>
        <v>45754</v>
      </c>
      <c r="N15" s="309"/>
      <c r="O15" s="309"/>
      <c r="P15" s="309"/>
      <c r="Q15" s="309"/>
      <c r="R15" s="309"/>
      <c r="S15" s="309"/>
      <c r="T15" s="309"/>
      <c r="U15" s="309"/>
      <c r="V15" s="309"/>
      <c r="W15" s="309"/>
      <c r="X15" s="309"/>
    </row>
    <row r="16" spans="1:24" ht="28.5" customHeight="1">
      <c r="A16" s="175" t="s">
        <v>102</v>
      </c>
      <c r="B16" s="104" t="s">
        <v>103</v>
      </c>
      <c r="C16" s="11">
        <f t="shared" si="0"/>
        <v>45699.25</v>
      </c>
      <c r="D16" s="11">
        <f t="shared" si="0"/>
        <v>45699.25</v>
      </c>
      <c r="E16" s="11">
        <f t="shared" si="1"/>
        <v>45700.25</v>
      </c>
      <c r="F16" s="11">
        <f t="shared" si="1"/>
        <v>45702.25</v>
      </c>
      <c r="G16" s="799" t="s">
        <v>38</v>
      </c>
      <c r="H16" s="800"/>
      <c r="I16" s="801"/>
      <c r="J16" s="492">
        <f t="shared" ref="J16:J17" si="2">J15+7</f>
        <v>45752</v>
      </c>
      <c r="K16" s="492">
        <f t="shared" ref="K16:K17" si="3">K15+7</f>
        <v>45754</v>
      </c>
      <c r="L16" s="492">
        <f t="shared" ref="L16:L17" si="4">L15+7</f>
        <v>45757</v>
      </c>
      <c r="M16" s="391">
        <f t="shared" ref="M16:M17" si="5">M15+7</f>
        <v>45761</v>
      </c>
      <c r="N16" s="309"/>
      <c r="O16" s="309"/>
      <c r="P16" s="309"/>
      <c r="Q16" s="309"/>
      <c r="R16" s="309"/>
      <c r="S16" s="309"/>
      <c r="T16" s="309"/>
      <c r="U16" s="309"/>
      <c r="V16" s="309"/>
      <c r="W16" s="309"/>
      <c r="X16" s="309"/>
    </row>
    <row r="17" spans="1:24" ht="28.5" customHeight="1">
      <c r="A17" s="256" t="s">
        <v>104</v>
      </c>
      <c r="B17" s="11" t="s">
        <v>105</v>
      </c>
      <c r="C17" s="300">
        <f t="shared" si="0"/>
        <v>45706.25</v>
      </c>
      <c r="D17" s="300">
        <f t="shared" si="0"/>
        <v>45706.25</v>
      </c>
      <c r="E17" s="300">
        <f t="shared" si="1"/>
        <v>45707.25</v>
      </c>
      <c r="F17" s="300">
        <f t="shared" si="1"/>
        <v>45709.25</v>
      </c>
      <c r="G17" s="799" t="s">
        <v>38</v>
      </c>
      <c r="H17" s="800"/>
      <c r="I17" s="801"/>
      <c r="J17" s="492">
        <f t="shared" si="2"/>
        <v>45759</v>
      </c>
      <c r="K17" s="492">
        <f t="shared" si="3"/>
        <v>45761</v>
      </c>
      <c r="L17" s="492">
        <f t="shared" si="4"/>
        <v>45764</v>
      </c>
      <c r="M17" s="391">
        <f t="shared" si="5"/>
        <v>45768</v>
      </c>
      <c r="N17" s="309"/>
      <c r="O17" s="309"/>
      <c r="P17" s="309"/>
      <c r="Q17" s="309"/>
      <c r="R17" s="309"/>
      <c r="S17" s="309"/>
      <c r="T17" s="309"/>
      <c r="U17" s="309"/>
      <c r="V17" s="309"/>
      <c r="W17" s="309"/>
      <c r="X17" s="309"/>
    </row>
    <row r="18" spans="1:24" ht="28.5" customHeight="1">
      <c r="A18" s="753" t="s">
        <v>679</v>
      </c>
      <c r="B18" s="754" t="s">
        <v>106</v>
      </c>
      <c r="C18" s="257">
        <f t="shared" si="0"/>
        <v>45713.25</v>
      </c>
      <c r="D18" s="257">
        <f t="shared" si="0"/>
        <v>45713.25</v>
      </c>
      <c r="E18" s="257">
        <f t="shared" si="1"/>
        <v>45714.25</v>
      </c>
      <c r="F18" s="257">
        <f t="shared" si="1"/>
        <v>45716.25</v>
      </c>
      <c r="G18" s="802" t="s">
        <v>38</v>
      </c>
      <c r="H18" s="803"/>
      <c r="I18" s="804"/>
      <c r="J18" s="493">
        <f>J17+7</f>
        <v>45766</v>
      </c>
      <c r="K18" s="493">
        <f>K17+7</f>
        <v>45768</v>
      </c>
      <c r="L18" s="493">
        <f>L17+7</f>
        <v>45771</v>
      </c>
      <c r="M18" s="393">
        <f>M17+7</f>
        <v>45775</v>
      </c>
      <c r="N18" s="309"/>
      <c r="O18" s="309"/>
      <c r="P18" s="309"/>
      <c r="Q18" s="309"/>
      <c r="R18" s="309"/>
      <c r="S18" s="309"/>
      <c r="T18" s="309"/>
      <c r="U18" s="309"/>
      <c r="V18" s="309"/>
      <c r="W18" s="309"/>
      <c r="X18" s="309"/>
    </row>
    <row r="19" spans="1:24" ht="38.25" customHeight="1">
      <c r="A19" s="762" t="s">
        <v>107</v>
      </c>
      <c r="B19" s="762"/>
      <c r="C19" s="762"/>
      <c r="D19" s="762"/>
      <c r="E19" s="762"/>
      <c r="F19" s="762"/>
      <c r="G19" s="762"/>
      <c r="H19" s="762"/>
      <c r="I19" s="762"/>
      <c r="J19" s="762"/>
      <c r="K19" s="762"/>
      <c r="L19" s="762"/>
      <c r="M19" s="762"/>
      <c r="N19" s="762"/>
      <c r="O19" s="762"/>
      <c r="P19" s="309"/>
      <c r="Q19" s="309"/>
      <c r="R19" s="309"/>
      <c r="S19" s="309"/>
      <c r="T19" s="309"/>
      <c r="U19" s="309"/>
      <c r="V19" s="309"/>
      <c r="W19" s="309"/>
      <c r="X19" s="309"/>
    </row>
    <row r="20" spans="1:24" ht="20.25" customHeight="1">
      <c r="A20" s="765" t="s">
        <v>18</v>
      </c>
      <c r="B20" s="767" t="s">
        <v>19</v>
      </c>
      <c r="C20" s="769" t="s">
        <v>20</v>
      </c>
      <c r="D20" s="769"/>
      <c r="E20" s="769"/>
      <c r="F20" s="769"/>
      <c r="G20" s="769" t="s">
        <v>21</v>
      </c>
      <c r="H20" s="769" t="s">
        <v>19</v>
      </c>
      <c r="I20" s="763" t="s">
        <v>22</v>
      </c>
      <c r="J20" s="374" t="s">
        <v>28</v>
      </c>
      <c r="K20" s="374" t="s">
        <v>108</v>
      </c>
      <c r="L20" s="374" t="s">
        <v>31</v>
      </c>
      <c r="M20" s="396" t="s">
        <v>32</v>
      </c>
      <c r="N20" s="309"/>
      <c r="O20" s="309"/>
      <c r="P20" s="309"/>
      <c r="Q20" s="309"/>
      <c r="R20" s="309"/>
      <c r="S20" s="309"/>
      <c r="T20" s="309"/>
      <c r="U20" s="309"/>
      <c r="V20" s="309"/>
      <c r="W20" s="309"/>
      <c r="X20" s="309"/>
    </row>
    <row r="21" spans="1:24" ht="20.25" customHeight="1">
      <c r="A21" s="766"/>
      <c r="B21" s="768"/>
      <c r="C21" s="375" t="s">
        <v>33</v>
      </c>
      <c r="D21" s="375" t="s">
        <v>87</v>
      </c>
      <c r="E21" s="375" t="s">
        <v>35</v>
      </c>
      <c r="F21" s="375" t="s">
        <v>36</v>
      </c>
      <c r="G21" s="770"/>
      <c r="H21" s="770"/>
      <c r="I21" s="764"/>
      <c r="J21" s="375" t="s">
        <v>35</v>
      </c>
      <c r="K21" s="375" t="s">
        <v>35</v>
      </c>
      <c r="L21" s="375" t="s">
        <v>35</v>
      </c>
      <c r="M21" s="376" t="s">
        <v>35</v>
      </c>
      <c r="N21" s="309"/>
      <c r="O21" s="309"/>
      <c r="P21" s="309"/>
      <c r="Q21" s="309"/>
      <c r="R21" s="309"/>
      <c r="S21" s="309"/>
      <c r="T21" s="309"/>
      <c r="U21" s="309"/>
      <c r="V21" s="309"/>
      <c r="W21" s="309"/>
      <c r="X21" s="309"/>
    </row>
    <row r="22" spans="1:24" ht="29.25" customHeight="1">
      <c r="A22" s="377" t="str">
        <f t="shared" ref="A22:F22" si="6">A14</f>
        <v>MSC ROUEN</v>
      </c>
      <c r="B22" s="300" t="str">
        <f t="shared" si="6"/>
        <v>GL505W</v>
      </c>
      <c r="C22" s="300">
        <f t="shared" si="6"/>
        <v>45685.25</v>
      </c>
      <c r="D22" s="300">
        <f t="shared" si="6"/>
        <v>45685.25</v>
      </c>
      <c r="E22" s="300">
        <f t="shared" si="6"/>
        <v>45686.25</v>
      </c>
      <c r="F22" s="300">
        <f t="shared" si="6"/>
        <v>45688.25</v>
      </c>
      <c r="G22" s="494" t="s">
        <v>109</v>
      </c>
      <c r="H22" s="161" t="s">
        <v>110</v>
      </c>
      <c r="I22" s="314">
        <v>45700</v>
      </c>
      <c r="J22" s="314">
        <v>45739</v>
      </c>
      <c r="K22" s="314">
        <v>45748</v>
      </c>
      <c r="L22" s="314">
        <v>45749</v>
      </c>
      <c r="M22" s="384">
        <v>45752</v>
      </c>
      <c r="N22" s="309"/>
      <c r="O22" s="309"/>
      <c r="P22" s="309"/>
      <c r="Q22" s="309"/>
      <c r="R22" s="309"/>
      <c r="S22" s="309"/>
      <c r="T22" s="309"/>
      <c r="U22" s="309"/>
      <c r="V22" s="309"/>
      <c r="W22" s="309"/>
      <c r="X22" s="309"/>
    </row>
    <row r="23" spans="1:24" ht="29.25" customHeight="1">
      <c r="A23" s="377" t="str">
        <f t="shared" ref="A23:F23" si="7">A15</f>
        <v>MSC MIRJA</v>
      </c>
      <c r="B23" s="300" t="str">
        <f t="shared" si="7"/>
        <v>GL506W</v>
      </c>
      <c r="C23" s="300">
        <f t="shared" si="7"/>
        <v>45692.25</v>
      </c>
      <c r="D23" s="300">
        <f t="shared" si="7"/>
        <v>45692.25</v>
      </c>
      <c r="E23" s="300">
        <f t="shared" si="7"/>
        <v>45693.25</v>
      </c>
      <c r="F23" s="300">
        <f t="shared" si="7"/>
        <v>45695.25</v>
      </c>
      <c r="G23" s="494" t="s">
        <v>111</v>
      </c>
      <c r="H23" s="161" t="s">
        <v>112</v>
      </c>
      <c r="I23" s="314">
        <f>I22+7</f>
        <v>45707</v>
      </c>
      <c r="J23" s="314">
        <f>J22+7</f>
        <v>45746</v>
      </c>
      <c r="K23" s="314">
        <f>K22+7</f>
        <v>45755</v>
      </c>
      <c r="L23" s="314">
        <f>L22+7</f>
        <v>45756</v>
      </c>
      <c r="M23" s="384">
        <f>M22+7</f>
        <v>45759</v>
      </c>
      <c r="N23" s="309"/>
      <c r="O23" s="309"/>
      <c r="P23" s="309"/>
      <c r="Q23" s="309"/>
      <c r="R23" s="309"/>
      <c r="S23" s="309"/>
      <c r="T23" s="309"/>
      <c r="U23" s="309"/>
      <c r="V23" s="309"/>
      <c r="W23" s="309"/>
      <c r="X23" s="309"/>
    </row>
    <row r="24" spans="1:24" ht="29.25" customHeight="1">
      <c r="A24" s="377" t="str">
        <f t="shared" ref="A24:F24" si="8">A16</f>
        <v>MSC MINA</v>
      </c>
      <c r="B24" s="300" t="str">
        <f t="shared" si="8"/>
        <v>GL507W</v>
      </c>
      <c r="C24" s="300">
        <f t="shared" si="8"/>
        <v>45699.25</v>
      </c>
      <c r="D24" s="300">
        <f t="shared" si="8"/>
        <v>45699.25</v>
      </c>
      <c r="E24" s="300">
        <f t="shared" si="8"/>
        <v>45700.25</v>
      </c>
      <c r="F24" s="300">
        <f t="shared" si="8"/>
        <v>45702.25</v>
      </c>
      <c r="G24" s="494" t="s">
        <v>113</v>
      </c>
      <c r="H24" s="161" t="s">
        <v>114</v>
      </c>
      <c r="I24" s="314">
        <f t="shared" ref="I24:M25" si="9">I23+7</f>
        <v>45714</v>
      </c>
      <c r="J24" s="314">
        <f t="shared" si="9"/>
        <v>45753</v>
      </c>
      <c r="K24" s="314">
        <f t="shared" si="9"/>
        <v>45762</v>
      </c>
      <c r="L24" s="314">
        <f t="shared" si="9"/>
        <v>45763</v>
      </c>
      <c r="M24" s="384">
        <f t="shared" si="9"/>
        <v>45766</v>
      </c>
      <c r="N24" s="309"/>
      <c r="O24" s="309"/>
      <c r="P24" s="309"/>
      <c r="Q24" s="309"/>
      <c r="R24" s="309"/>
      <c r="S24" s="309"/>
      <c r="T24" s="309"/>
      <c r="U24" s="309"/>
      <c r="V24" s="309"/>
      <c r="W24" s="309"/>
      <c r="X24" s="309"/>
    </row>
    <row r="25" spans="1:24" ht="29.25" customHeight="1">
      <c r="A25" s="377" t="str">
        <f t="shared" ref="A25:F25" si="10">A17</f>
        <v>MSC DILETTA</v>
      </c>
      <c r="B25" s="300" t="str">
        <f t="shared" si="10"/>
        <v>GL508W</v>
      </c>
      <c r="C25" s="300">
        <f t="shared" si="10"/>
        <v>45706.25</v>
      </c>
      <c r="D25" s="300">
        <f t="shared" si="10"/>
        <v>45706.25</v>
      </c>
      <c r="E25" s="300">
        <f t="shared" si="10"/>
        <v>45707.25</v>
      </c>
      <c r="F25" s="300">
        <f t="shared" si="10"/>
        <v>45709.25</v>
      </c>
      <c r="G25" s="494" t="s">
        <v>115</v>
      </c>
      <c r="H25" s="161" t="s">
        <v>116</v>
      </c>
      <c r="I25" s="314">
        <f t="shared" si="9"/>
        <v>45721</v>
      </c>
      <c r="J25" s="314">
        <f t="shared" si="9"/>
        <v>45760</v>
      </c>
      <c r="K25" s="314">
        <f t="shared" si="9"/>
        <v>45769</v>
      </c>
      <c r="L25" s="314">
        <f t="shared" si="9"/>
        <v>45770</v>
      </c>
      <c r="M25" s="384">
        <f t="shared" si="9"/>
        <v>45773</v>
      </c>
      <c r="N25" s="309"/>
      <c r="O25" s="309"/>
      <c r="P25" s="309"/>
      <c r="Q25" s="309"/>
      <c r="R25" s="309"/>
      <c r="S25" s="309"/>
      <c r="T25" s="309"/>
      <c r="U25" s="309"/>
      <c r="V25" s="309"/>
      <c r="W25" s="309"/>
      <c r="X25" s="309"/>
    </row>
    <row r="26" spans="1:24" ht="29.25" customHeight="1">
      <c r="A26" s="378" t="str">
        <f t="shared" ref="A26:F26" si="11">A18</f>
        <v>MSC MICHELLE</v>
      </c>
      <c r="B26" s="286" t="str">
        <f t="shared" si="11"/>
        <v>GL509W</v>
      </c>
      <c r="C26" s="286">
        <f t="shared" si="11"/>
        <v>45713.25</v>
      </c>
      <c r="D26" s="286">
        <f t="shared" si="11"/>
        <v>45713.25</v>
      </c>
      <c r="E26" s="286">
        <f t="shared" si="11"/>
        <v>45714.25</v>
      </c>
      <c r="F26" s="286">
        <f t="shared" si="11"/>
        <v>45716.25</v>
      </c>
      <c r="G26" s="495" t="s">
        <v>117</v>
      </c>
      <c r="H26" s="496" t="s">
        <v>118</v>
      </c>
      <c r="I26" s="497">
        <f t="shared" ref="I26" si="12">I25+7</f>
        <v>45728</v>
      </c>
      <c r="J26" s="497">
        <f>J25+7</f>
        <v>45767</v>
      </c>
      <c r="K26" s="497">
        <f>K25+7</f>
        <v>45776</v>
      </c>
      <c r="L26" s="497">
        <f t="shared" ref="L26" si="13">L25+7</f>
        <v>45777</v>
      </c>
      <c r="M26" s="498">
        <f t="shared" ref="M26" si="14">M25+7</f>
        <v>45780</v>
      </c>
      <c r="N26" s="309"/>
      <c r="O26" s="309"/>
      <c r="P26" s="309"/>
      <c r="Q26" s="309"/>
      <c r="R26" s="309"/>
      <c r="S26" s="309"/>
      <c r="T26" s="309"/>
      <c r="U26" s="309"/>
      <c r="V26" s="309"/>
      <c r="W26" s="309"/>
      <c r="X26" s="309"/>
    </row>
    <row r="27" spans="1:24" ht="18" customHeight="1">
      <c r="A27" s="309"/>
      <c r="B27" s="309"/>
      <c r="C27" s="309"/>
      <c r="D27" s="309"/>
      <c r="E27" s="309"/>
      <c r="F27" s="309"/>
      <c r="G27" s="309"/>
      <c r="H27" s="309"/>
      <c r="I27" s="309"/>
      <c r="J27" s="309"/>
      <c r="K27" s="309"/>
      <c r="L27" s="309"/>
      <c r="M27" s="309"/>
      <c r="N27" s="309"/>
      <c r="O27" s="309"/>
      <c r="P27" s="309"/>
      <c r="Q27" s="309"/>
      <c r="R27" s="309"/>
      <c r="S27" s="309"/>
      <c r="T27" s="309"/>
      <c r="U27" s="309"/>
      <c r="V27" s="309"/>
      <c r="W27" s="309"/>
      <c r="X27" s="309"/>
    </row>
    <row r="28" spans="1:24" ht="28.5" hidden="1" customHeight="1">
      <c r="A28" s="762" t="s">
        <v>66</v>
      </c>
      <c r="B28" s="762"/>
      <c r="C28" s="762"/>
      <c r="D28" s="762"/>
      <c r="E28" s="762"/>
      <c r="F28" s="762"/>
      <c r="G28" s="762"/>
      <c r="H28" s="762"/>
      <c r="I28" s="762"/>
      <c r="J28" s="762"/>
      <c r="K28" s="762"/>
      <c r="L28" s="762"/>
      <c r="M28" s="762"/>
      <c r="N28" s="762"/>
      <c r="O28" s="762"/>
      <c r="P28" s="309"/>
      <c r="Q28" s="309"/>
      <c r="R28" s="309"/>
      <c r="S28" s="309"/>
      <c r="T28" s="309"/>
      <c r="U28" s="309"/>
      <c r="V28" s="309"/>
      <c r="W28" s="309"/>
      <c r="X28" s="309"/>
    </row>
    <row r="29" spans="1:24" ht="28.5" hidden="1" customHeight="1">
      <c r="A29" s="771" t="s">
        <v>18</v>
      </c>
      <c r="B29" s="773" t="s">
        <v>19</v>
      </c>
      <c r="C29" s="775" t="s">
        <v>20</v>
      </c>
      <c r="D29" s="776"/>
      <c r="E29" s="776"/>
      <c r="F29" s="777"/>
      <c r="G29" s="778" t="s">
        <v>21</v>
      </c>
      <c r="H29" s="778" t="s">
        <v>19</v>
      </c>
      <c r="I29" s="780" t="s">
        <v>22</v>
      </c>
      <c r="J29" s="683"/>
      <c r="K29" s="683"/>
      <c r="L29" s="396" t="s">
        <v>27</v>
      </c>
      <c r="M29" s="680"/>
      <c r="N29" s="680"/>
      <c r="O29" s="309"/>
      <c r="P29" s="309"/>
      <c r="Q29" s="309"/>
      <c r="R29" s="309"/>
      <c r="S29" s="309"/>
      <c r="T29" s="309"/>
      <c r="U29" s="309"/>
      <c r="V29" s="309"/>
      <c r="W29" s="309"/>
      <c r="X29" s="309"/>
    </row>
    <row r="30" spans="1:24" ht="28.5" hidden="1" customHeight="1">
      <c r="A30" s="772"/>
      <c r="B30" s="774"/>
      <c r="C30" s="375" t="s">
        <v>33</v>
      </c>
      <c r="D30" s="375" t="s">
        <v>87</v>
      </c>
      <c r="E30" s="375" t="s">
        <v>35</v>
      </c>
      <c r="F30" s="375" t="s">
        <v>36</v>
      </c>
      <c r="G30" s="779"/>
      <c r="H30" s="779"/>
      <c r="I30" s="781"/>
      <c r="J30" s="684"/>
      <c r="K30" s="684"/>
      <c r="L30" s="376" t="s">
        <v>35</v>
      </c>
      <c r="M30" s="681"/>
      <c r="N30" s="681"/>
      <c r="O30" s="309"/>
      <c r="P30" s="309"/>
      <c r="Q30" s="309"/>
      <c r="R30" s="309"/>
      <c r="S30" s="309"/>
      <c r="T30" s="309"/>
      <c r="U30" s="309"/>
      <c r="V30" s="309"/>
      <c r="W30" s="309"/>
      <c r="X30" s="309"/>
    </row>
    <row r="31" spans="1:24" ht="28.5" hidden="1" customHeight="1">
      <c r="A31" s="377" t="str">
        <f>'JADE+TIGER'!A16</f>
        <v>MSC MIA</v>
      </c>
      <c r="B31" s="300" t="str">
        <f>'JADE+TIGER'!B16</f>
        <v>GJ506W</v>
      </c>
      <c r="C31" s="300">
        <f>'JADE+TIGER'!C16</f>
        <v>45691.333333333336</v>
      </c>
      <c r="D31" s="300">
        <f>'JADE+TIGER'!D16</f>
        <v>45691.666666666664</v>
      </c>
      <c r="E31" s="300">
        <f>'JADE+TIGER'!E16</f>
        <v>45692</v>
      </c>
      <c r="F31" s="300">
        <f>'JADE+TIGER'!F16</f>
        <v>45694.666666666664</v>
      </c>
      <c r="G31" s="394" t="s">
        <v>119</v>
      </c>
      <c r="H31" s="338" t="s">
        <v>120</v>
      </c>
      <c r="I31" s="395">
        <v>45574</v>
      </c>
      <c r="J31" s="685"/>
      <c r="K31" s="685"/>
      <c r="L31" s="397">
        <v>45624</v>
      </c>
      <c r="M31" s="682"/>
      <c r="N31" s="682"/>
      <c r="O31" s="309"/>
      <c r="P31" s="309"/>
      <c r="Q31" s="309"/>
      <c r="R31" s="309"/>
      <c r="S31" s="309"/>
      <c r="T31" s="309"/>
      <c r="U31" s="309"/>
      <c r="V31" s="309"/>
      <c r="W31" s="309"/>
      <c r="X31" s="309"/>
    </row>
    <row r="32" spans="1:24" ht="28.5" hidden="1" customHeight="1">
      <c r="A32" s="377" t="str">
        <f>'JADE+TIGER'!A17</f>
        <v>MSC MIRJAM</v>
      </c>
      <c r="B32" s="300" t="str">
        <f>'JADE+TIGER'!B17</f>
        <v>GJ507W</v>
      </c>
      <c r="C32" s="300">
        <f>'JADE+TIGER'!C17</f>
        <v>45698.333333333336</v>
      </c>
      <c r="D32" s="300">
        <f>'JADE+TIGER'!D17</f>
        <v>45698.666666666664</v>
      </c>
      <c r="E32" s="300">
        <f>'JADE+TIGER'!E17</f>
        <v>45699</v>
      </c>
      <c r="F32" s="300">
        <f>'JADE+TIGER'!F17</f>
        <v>45701.666666666664</v>
      </c>
      <c r="G32" s="394" t="s">
        <v>121</v>
      </c>
      <c r="H32" s="338" t="s">
        <v>122</v>
      </c>
      <c r="I32" s="395">
        <f>I31+7</f>
        <v>45581</v>
      </c>
      <c r="J32" s="685"/>
      <c r="K32" s="685"/>
      <c r="L32" s="397">
        <v>45596</v>
      </c>
      <c r="M32" s="682"/>
      <c r="N32" s="682"/>
      <c r="O32" s="309"/>
      <c r="P32" s="309"/>
      <c r="Q32" s="309"/>
      <c r="R32" s="309"/>
      <c r="S32" s="309"/>
      <c r="T32" s="309"/>
      <c r="U32" s="309"/>
      <c r="V32" s="309"/>
      <c r="W32" s="309"/>
      <c r="X32" s="309"/>
    </row>
    <row r="33" spans="1:24" ht="28.5" hidden="1" customHeight="1">
      <c r="A33" s="377" t="str">
        <f>'JADE+TIGER'!A18</f>
        <v>MSC AMELIA</v>
      </c>
      <c r="B33" s="300" t="str">
        <f>'JADE+TIGER'!B18</f>
        <v>GJ508W</v>
      </c>
      <c r="C33" s="300">
        <f>'JADE+TIGER'!C18</f>
        <v>45705.333333333336</v>
      </c>
      <c r="D33" s="300">
        <f>'JADE+TIGER'!D18</f>
        <v>45705.666666666664</v>
      </c>
      <c r="E33" s="300">
        <f>'JADE+TIGER'!E18</f>
        <v>45706</v>
      </c>
      <c r="F33" s="300">
        <f>'JADE+TIGER'!F18</f>
        <v>45708.666666666664</v>
      </c>
      <c r="G33" s="394" t="s">
        <v>123</v>
      </c>
      <c r="H33" s="338" t="s">
        <v>124</v>
      </c>
      <c r="I33" s="395">
        <f t="shared" ref="I33:I35" si="15">I32+7</f>
        <v>45588</v>
      </c>
      <c r="J33" s="685"/>
      <c r="K33" s="685"/>
      <c r="L33" s="397">
        <v>45603</v>
      </c>
      <c r="M33" s="682"/>
      <c r="N33" s="682"/>
      <c r="O33" s="309"/>
      <c r="P33" s="309"/>
      <c r="Q33" s="309"/>
      <c r="R33" s="309"/>
      <c r="S33" s="309"/>
      <c r="T33" s="309"/>
      <c r="U33" s="309"/>
      <c r="V33" s="309"/>
      <c r="W33" s="309"/>
      <c r="X33" s="309"/>
    </row>
    <row r="34" spans="1:24" ht="28.5" hidden="1" customHeight="1">
      <c r="A34" s="377" t="str">
        <f>'JADE+TIGER'!A19</f>
        <v>MSC TESSA</v>
      </c>
      <c r="B34" s="300" t="str">
        <f>'JADE+TIGER'!B19</f>
        <v>GJ509W</v>
      </c>
      <c r="C34" s="300">
        <f>'JADE+TIGER'!C19</f>
        <v>45712.333333333336</v>
      </c>
      <c r="D34" s="300">
        <f>'JADE+TIGER'!D19</f>
        <v>45712.666666666664</v>
      </c>
      <c r="E34" s="300">
        <f>'JADE+TIGER'!E19</f>
        <v>45713</v>
      </c>
      <c r="F34" s="300">
        <f>'JADE+TIGER'!F19</f>
        <v>45715.666666666664</v>
      </c>
      <c r="G34" s="394" t="s">
        <v>125</v>
      </c>
      <c r="H34" s="338" t="s">
        <v>126</v>
      </c>
      <c r="I34" s="395">
        <f t="shared" si="15"/>
        <v>45595</v>
      </c>
      <c r="J34" s="685"/>
      <c r="K34" s="685"/>
      <c r="L34" s="397">
        <v>45610</v>
      </c>
      <c r="M34" s="682"/>
      <c r="N34" s="682"/>
      <c r="O34" s="309"/>
      <c r="P34" s="309"/>
      <c r="Q34" s="309"/>
      <c r="R34" s="309"/>
      <c r="S34" s="309"/>
      <c r="T34" s="309"/>
      <c r="U34" s="309"/>
      <c r="V34" s="309"/>
      <c r="W34" s="309"/>
      <c r="X34" s="309"/>
    </row>
    <row r="35" spans="1:24" ht="28.5" hidden="1" customHeight="1">
      <c r="A35" s="378" t="str">
        <f>'JADE+TIGER'!A20</f>
        <v>MSC ALLEGRA</v>
      </c>
      <c r="B35" s="286" t="str">
        <f>'JADE+TIGER'!B20</f>
        <v>GJ510W</v>
      </c>
      <c r="C35" s="286">
        <f>'JADE+TIGER'!C20</f>
        <v>45719.333333333336</v>
      </c>
      <c r="D35" s="286">
        <f>'JADE+TIGER'!D20</f>
        <v>45719.666666666664</v>
      </c>
      <c r="E35" s="286">
        <f>'JADE+TIGER'!E20</f>
        <v>45720</v>
      </c>
      <c r="F35" s="286">
        <f>'JADE+TIGER'!F20</f>
        <v>45722.666666666664</v>
      </c>
      <c r="G35" s="398" t="s">
        <v>127</v>
      </c>
      <c r="H35" s="420" t="s">
        <v>128</v>
      </c>
      <c r="I35" s="399">
        <f t="shared" si="15"/>
        <v>45602</v>
      </c>
      <c r="J35" s="686"/>
      <c r="K35" s="686"/>
      <c r="L35" s="400">
        <v>45617</v>
      </c>
      <c r="M35" s="682"/>
      <c r="N35" s="682"/>
      <c r="O35" s="309"/>
      <c r="P35" s="309"/>
      <c r="Q35" s="309"/>
      <c r="R35" s="309"/>
      <c r="S35" s="309"/>
      <c r="T35" s="309"/>
      <c r="U35" s="309"/>
      <c r="V35" s="309"/>
      <c r="W35" s="309"/>
      <c r="X35" s="309"/>
    </row>
    <row r="36" spans="1:24" customFormat="1" ht="15" customHeight="1">
      <c r="A36" s="577" t="s">
        <v>59</v>
      </c>
    </row>
    <row r="37" spans="1:24" customFormat="1" ht="15" customHeight="1">
      <c r="A37" s="578" t="s">
        <v>60</v>
      </c>
    </row>
    <row r="38" spans="1:24" customFormat="1" ht="15" customHeight="1">
      <c r="A38" s="578" t="s">
        <v>61</v>
      </c>
    </row>
    <row r="39" spans="1:24" customFormat="1" ht="15" customHeight="1">
      <c r="A39" s="601" t="s">
        <v>62</v>
      </c>
    </row>
    <row r="40" spans="1:24" customFormat="1" ht="15" customHeight="1">
      <c r="A40" s="576" t="s">
        <v>63</v>
      </c>
    </row>
    <row r="41" spans="1:24" ht="28.5" customHeight="1">
      <c r="A41" s="309"/>
      <c r="B41" s="309"/>
      <c r="C41" s="309"/>
      <c r="D41" s="309"/>
      <c r="E41" s="309"/>
      <c r="F41" s="309"/>
      <c r="G41" s="309"/>
      <c r="H41" s="309"/>
      <c r="I41" s="309"/>
      <c r="J41" s="309"/>
      <c r="K41" s="309"/>
      <c r="L41" s="309"/>
      <c r="M41" s="309"/>
      <c r="N41" s="309"/>
      <c r="O41" s="309"/>
      <c r="P41" s="309"/>
      <c r="Q41" s="309"/>
      <c r="R41" s="309"/>
      <c r="S41" s="309"/>
      <c r="T41" s="309"/>
      <c r="U41" s="309"/>
      <c r="V41" s="309"/>
      <c r="W41" s="309"/>
      <c r="X41" s="309"/>
    </row>
    <row r="42" spans="1:24" ht="28.5" customHeight="1">
      <c r="A42" s="309"/>
      <c r="B42" s="309"/>
      <c r="C42" s="309"/>
      <c r="D42" s="309"/>
      <c r="E42" s="309"/>
      <c r="F42" s="309"/>
      <c r="G42" s="309"/>
      <c r="H42" s="309"/>
      <c r="I42" s="309"/>
      <c r="J42" s="309"/>
      <c r="K42" s="309"/>
      <c r="L42" s="309"/>
      <c r="M42" s="309"/>
      <c r="N42" s="309"/>
      <c r="O42" s="309"/>
      <c r="P42" s="309"/>
      <c r="Q42" s="309"/>
      <c r="R42" s="309"/>
      <c r="S42" s="309"/>
      <c r="T42" s="309"/>
      <c r="U42" s="309"/>
      <c r="V42" s="309"/>
      <c r="W42" s="309"/>
      <c r="X42" s="309"/>
    </row>
  </sheetData>
  <mergeCells count="34">
    <mergeCell ref="G14:I14"/>
    <mergeCell ref="G15:I15"/>
    <mergeCell ref="G16:I16"/>
    <mergeCell ref="G17:I17"/>
    <mergeCell ref="G18:I18"/>
    <mergeCell ref="A1:O1"/>
    <mergeCell ref="I3:I4"/>
    <mergeCell ref="A2:O2"/>
    <mergeCell ref="A3:A4"/>
    <mergeCell ref="B3:B4"/>
    <mergeCell ref="C3:F3"/>
    <mergeCell ref="G3:G4"/>
    <mergeCell ref="H3:H4"/>
    <mergeCell ref="A11:O11"/>
    <mergeCell ref="A12:A13"/>
    <mergeCell ref="B12:B13"/>
    <mergeCell ref="C12:F12"/>
    <mergeCell ref="G12:G13"/>
    <mergeCell ref="H12:H13"/>
    <mergeCell ref="I12:I13"/>
    <mergeCell ref="A28:O28"/>
    <mergeCell ref="A29:A30"/>
    <mergeCell ref="B29:B30"/>
    <mergeCell ref="C29:F29"/>
    <mergeCell ref="G29:G30"/>
    <mergeCell ref="H29:H30"/>
    <mergeCell ref="I29:I30"/>
    <mergeCell ref="A19:O19"/>
    <mergeCell ref="I20:I21"/>
    <mergeCell ref="A20:A21"/>
    <mergeCell ref="B20:B21"/>
    <mergeCell ref="C20:F20"/>
    <mergeCell ref="G20:G21"/>
    <mergeCell ref="H20:H21"/>
  </mergeCells>
  <phoneticPr fontId="67" type="noConversion"/>
  <pageMargins left="0.7" right="0.7" top="0.75" bottom="0.75" header="0.3" footer="0.3"/>
  <pageSetup orientation="portrait" r:id="rId1"/>
  <headerFooter>
    <oddFooter>&amp;L_x000D_&amp;1#&amp;"Calibri"&amp;10&amp;K000000 Sensitivity: Internal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Z34"/>
  <sheetViews>
    <sheetView zoomScale="90" zoomScaleNormal="90" workbookViewId="0">
      <selection activeCell="H28" sqref="H28"/>
    </sheetView>
  </sheetViews>
  <sheetFormatPr defaultRowHeight="14"/>
  <cols>
    <col min="1" max="1" width="17.1640625" customWidth="1"/>
    <col min="2" max="2" width="14.1640625" customWidth="1"/>
    <col min="3" max="6" width="19.25" customWidth="1"/>
    <col min="7" max="7" width="21" style="54" customWidth="1"/>
    <col min="8" max="8" width="13.25" style="54" customWidth="1"/>
    <col min="9" max="12" width="17.1640625" customWidth="1"/>
    <col min="13" max="13" width="16.58203125" customWidth="1"/>
    <col min="14" max="14" width="13.58203125" customWidth="1"/>
    <col min="15" max="15" width="13.83203125" customWidth="1"/>
  </cols>
  <sheetData>
    <row r="1" spans="1:26" s="28" customFormat="1" ht="45" customHeight="1">
      <c r="B1" s="54"/>
      <c r="F1" s="1019" t="s">
        <v>487</v>
      </c>
      <c r="G1" s="1019"/>
      <c r="H1" s="191"/>
      <c r="L1" s="1"/>
      <c r="M1" s="189">
        <f>'CONDOR+LYNX'!M1</f>
        <v>45689</v>
      </c>
    </row>
    <row r="2" spans="1:26" s="2" customFormat="1" ht="18" customHeight="1">
      <c r="A2" s="796" t="s">
        <v>18</v>
      </c>
      <c r="B2" s="796" t="s">
        <v>19</v>
      </c>
      <c r="C2" s="796" t="s">
        <v>20</v>
      </c>
      <c r="D2" s="796"/>
      <c r="E2" s="796"/>
      <c r="F2" s="918"/>
      <c r="G2" s="918" t="s">
        <v>488</v>
      </c>
      <c r="H2" s="918" t="s">
        <v>19</v>
      </c>
      <c r="I2" s="1020" t="s">
        <v>489</v>
      </c>
      <c r="J2" s="128" t="s">
        <v>490</v>
      </c>
      <c r="K2" s="152" t="s">
        <v>491</v>
      </c>
      <c r="L2" s="128" t="s">
        <v>492</v>
      </c>
      <c r="M2" s="128" t="s">
        <v>493</v>
      </c>
    </row>
    <row r="3" spans="1:26" s="2" customFormat="1" ht="18" customHeight="1">
      <c r="A3" s="796"/>
      <c r="B3" s="796"/>
      <c r="C3" s="152" t="s">
        <v>33</v>
      </c>
      <c r="D3" s="152" t="s">
        <v>34</v>
      </c>
      <c r="E3" s="152" t="s">
        <v>35</v>
      </c>
      <c r="F3" s="152" t="s">
        <v>36</v>
      </c>
      <c r="G3" s="796"/>
      <c r="H3" s="796"/>
      <c r="I3" s="1020"/>
      <c r="J3" s="152" t="s">
        <v>35</v>
      </c>
      <c r="K3" s="152" t="s">
        <v>35</v>
      </c>
      <c r="L3" s="152" t="s">
        <v>35</v>
      </c>
      <c r="M3" s="152" t="s">
        <v>35</v>
      </c>
    </row>
    <row r="4" spans="1:26" s="2" customFormat="1" ht="36" customHeight="1">
      <c r="A4" s="126" t="str">
        <f>'JADE+TIGER'!A5</f>
        <v>MSC MIA</v>
      </c>
      <c r="B4" s="126" t="str">
        <f>'JADE+TIGER'!B5</f>
        <v>GJ506W</v>
      </c>
      <c r="C4" s="127">
        <f>'JADE+TIGER'!C5</f>
        <v>45691.333333333336</v>
      </c>
      <c r="D4" s="127">
        <f>'JADE+TIGER'!D5</f>
        <v>45691.666666666664</v>
      </c>
      <c r="E4" s="127">
        <f>'JADE+TIGER'!E5</f>
        <v>45692</v>
      </c>
      <c r="F4" s="127">
        <f>'JADE+TIGER'!F5</f>
        <v>45694.666666666664</v>
      </c>
      <c r="G4" s="126" t="s">
        <v>50</v>
      </c>
      <c r="H4" s="128" t="s">
        <v>50</v>
      </c>
      <c r="I4" s="114">
        <f>F4+10</f>
        <v>45704.666666666664</v>
      </c>
      <c r="J4" s="114">
        <f>F4+32</f>
        <v>45726.666666666664</v>
      </c>
      <c r="K4" s="114">
        <f>J4+5</f>
        <v>45731.666666666664</v>
      </c>
      <c r="L4" s="114">
        <f>K4+2</f>
        <v>45733.666666666664</v>
      </c>
      <c r="M4" s="114">
        <f>L4+2</f>
        <v>45735.666666666664</v>
      </c>
    </row>
    <row r="5" spans="1:26" s="2" customFormat="1" ht="36" customHeight="1">
      <c r="A5" s="126" t="str">
        <f>'JADE+TIGER'!A6</f>
        <v>MSC MIRJAM</v>
      </c>
      <c r="B5" s="126" t="str">
        <f>'JADE+TIGER'!B6</f>
        <v>GJ507W</v>
      </c>
      <c r="C5" s="127">
        <f>'JADE+TIGER'!C6</f>
        <v>45698.333333333336</v>
      </c>
      <c r="D5" s="127">
        <f>'JADE+TIGER'!D6</f>
        <v>45698.666666666664</v>
      </c>
      <c r="E5" s="127">
        <f>'JADE+TIGER'!E6</f>
        <v>45699</v>
      </c>
      <c r="F5" s="127">
        <f>'JADE+TIGER'!F6</f>
        <v>45701.666666666664</v>
      </c>
      <c r="G5" s="126" t="s">
        <v>494</v>
      </c>
      <c r="H5" s="128" t="s">
        <v>495</v>
      </c>
      <c r="I5" s="114">
        <f t="shared" ref="I5:M9" si="0">I4+7</f>
        <v>45711.666666666664</v>
      </c>
      <c r="J5" s="114">
        <f>J4+7</f>
        <v>45733.666666666664</v>
      </c>
      <c r="K5" s="114">
        <f t="shared" si="0"/>
        <v>45738.666666666664</v>
      </c>
      <c r="L5" s="114">
        <f t="shared" si="0"/>
        <v>45740.666666666664</v>
      </c>
      <c r="M5" s="114">
        <f t="shared" si="0"/>
        <v>45742.666666666664</v>
      </c>
    </row>
    <row r="6" spans="1:26" s="2" customFormat="1" ht="36" customHeight="1">
      <c r="A6" s="126" t="str">
        <f>'JADE+TIGER'!A7</f>
        <v>MSC AMELIA</v>
      </c>
      <c r="B6" s="126" t="str">
        <f>'JADE+TIGER'!B7</f>
        <v>GJ508W</v>
      </c>
      <c r="C6" s="127">
        <f>'JADE+TIGER'!C7</f>
        <v>45705.333333333336</v>
      </c>
      <c r="D6" s="127">
        <f>'JADE+TIGER'!D7</f>
        <v>45705.666666666664</v>
      </c>
      <c r="E6" s="127">
        <f>'JADE+TIGER'!E7</f>
        <v>45706</v>
      </c>
      <c r="F6" s="127">
        <f>'JADE+TIGER'!F7</f>
        <v>45708.666666666664</v>
      </c>
      <c r="G6" s="126" t="s">
        <v>496</v>
      </c>
      <c r="H6" s="128" t="s">
        <v>497</v>
      </c>
      <c r="I6" s="114">
        <f t="shared" si="0"/>
        <v>45718.666666666664</v>
      </c>
      <c r="J6" s="114">
        <f>J5+7</f>
        <v>45740.666666666664</v>
      </c>
      <c r="K6" s="114">
        <f t="shared" si="0"/>
        <v>45745.666666666664</v>
      </c>
      <c r="L6" s="114">
        <f t="shared" si="0"/>
        <v>45747.666666666664</v>
      </c>
      <c r="M6" s="114">
        <f t="shared" si="0"/>
        <v>45749.666666666664</v>
      </c>
    </row>
    <row r="7" spans="1:26" s="2" customFormat="1" ht="36" customHeight="1">
      <c r="A7" s="126" t="str">
        <f>'JADE+TIGER'!A8</f>
        <v>MSC TESSA</v>
      </c>
      <c r="B7" s="126" t="str">
        <f>'JADE+TIGER'!B8</f>
        <v>GJ509W</v>
      </c>
      <c r="C7" s="127">
        <f>'JADE+TIGER'!C8</f>
        <v>45712.333333333336</v>
      </c>
      <c r="D7" s="127">
        <f>'JADE+TIGER'!D8</f>
        <v>45712.666666666664</v>
      </c>
      <c r="E7" s="127">
        <f>'JADE+TIGER'!E8</f>
        <v>45713</v>
      </c>
      <c r="F7" s="127">
        <f>'JADE+TIGER'!F8</f>
        <v>45715.666666666664</v>
      </c>
      <c r="G7" s="126" t="s">
        <v>498</v>
      </c>
      <c r="H7" s="128" t="s">
        <v>495</v>
      </c>
      <c r="I7" s="114">
        <f t="shared" si="0"/>
        <v>45725.666666666664</v>
      </c>
      <c r="J7" s="114">
        <f>J6+7</f>
        <v>45747.666666666664</v>
      </c>
      <c r="K7" s="114">
        <f t="shared" si="0"/>
        <v>45752.666666666664</v>
      </c>
      <c r="L7" s="114">
        <f t="shared" si="0"/>
        <v>45754.666666666664</v>
      </c>
      <c r="M7" s="114">
        <f t="shared" si="0"/>
        <v>45756.666666666664</v>
      </c>
    </row>
    <row r="8" spans="1:26" s="2" customFormat="1" ht="36" customHeight="1">
      <c r="A8" s="126" t="str">
        <f>'JADE+TIGER'!A9</f>
        <v>MSC ALLEGRA</v>
      </c>
      <c r="B8" s="126" t="str">
        <f>'JADE+TIGER'!B9</f>
        <v>GJ510W</v>
      </c>
      <c r="C8" s="127">
        <f>'JADE+TIGER'!C9</f>
        <v>45719.333333333336</v>
      </c>
      <c r="D8" s="127">
        <f>'JADE+TIGER'!D9</f>
        <v>45719.666666666664</v>
      </c>
      <c r="E8" s="127">
        <f>'JADE+TIGER'!E9</f>
        <v>45720</v>
      </c>
      <c r="F8" s="127">
        <f>'JADE+TIGER'!F9</f>
        <v>45722.666666666664</v>
      </c>
      <c r="G8" s="126" t="s">
        <v>499</v>
      </c>
      <c r="H8" s="128" t="s">
        <v>500</v>
      </c>
      <c r="I8" s="114">
        <f>I7+7</f>
        <v>45732.666666666664</v>
      </c>
      <c r="J8" s="114">
        <f>J7+7</f>
        <v>45754.666666666664</v>
      </c>
      <c r="K8" s="114">
        <f>K7+7</f>
        <v>45759.666666666664</v>
      </c>
      <c r="L8" s="114">
        <f>L7+7</f>
        <v>45761.666666666664</v>
      </c>
      <c r="M8" s="114">
        <f>M7+7</f>
        <v>45763.666666666664</v>
      </c>
    </row>
    <row r="9" spans="1:26" s="2" customFormat="1" ht="36" customHeight="1">
      <c r="A9" s="126" t="str">
        <f>'JADE+TIGER'!A10</f>
        <v>MSC METTE</v>
      </c>
      <c r="B9" s="126" t="str">
        <f>'JADE+TIGER'!B10</f>
        <v>GJ511W</v>
      </c>
      <c r="C9" s="127">
        <f>'JADE+TIGER'!C10</f>
        <v>45726.333333333336</v>
      </c>
      <c r="D9" s="127">
        <f>'JADE+TIGER'!D10</f>
        <v>45726.666666666664</v>
      </c>
      <c r="E9" s="127">
        <f>'JADE+TIGER'!E10</f>
        <v>45727</v>
      </c>
      <c r="F9" s="127">
        <f>'JADE+TIGER'!F10</f>
        <v>45729.666666666664</v>
      </c>
      <c r="G9" s="126" t="s">
        <v>501</v>
      </c>
      <c r="H9" s="128" t="s">
        <v>502</v>
      </c>
      <c r="I9" s="114">
        <f t="shared" si="0"/>
        <v>45739.666666666664</v>
      </c>
      <c r="J9" s="114">
        <f>J8+7</f>
        <v>45761.666666666664</v>
      </c>
      <c r="K9" s="114">
        <f t="shared" si="0"/>
        <v>45766.666666666664</v>
      </c>
      <c r="L9" s="114">
        <f t="shared" si="0"/>
        <v>45768.666666666664</v>
      </c>
      <c r="M9" s="114">
        <f t="shared" si="0"/>
        <v>45770.666666666664</v>
      </c>
    </row>
    <row r="10" spans="1:26" s="2" customFormat="1" ht="36" customHeight="1">
      <c r="A10" s="48"/>
      <c r="B10" s="48"/>
      <c r="C10" s="190"/>
      <c r="D10" s="190"/>
      <c r="E10" s="190"/>
      <c r="F10" s="190"/>
      <c r="G10" s="48"/>
      <c r="H10" s="49"/>
      <c r="I10" s="27"/>
      <c r="J10" s="27"/>
      <c r="K10" s="27"/>
      <c r="L10" s="27"/>
    </row>
    <row r="11" spans="1:26" s="53" customFormat="1" ht="45" customHeight="1">
      <c r="A11" s="55"/>
      <c r="B11" s="56"/>
      <c r="C11" s="57"/>
      <c r="D11" s="57"/>
      <c r="E11" s="57"/>
      <c r="F11" s="1019" t="s">
        <v>503</v>
      </c>
      <c r="G11" s="1019"/>
      <c r="H11" s="58"/>
      <c r="M11" s="2"/>
      <c r="N11"/>
      <c r="O11"/>
      <c r="P11"/>
      <c r="Q11"/>
      <c r="R11"/>
      <c r="S11"/>
      <c r="T11"/>
      <c r="U11"/>
      <c r="V11"/>
      <c r="W11"/>
      <c r="X11"/>
      <c r="Y11"/>
      <c r="Z11"/>
    </row>
    <row r="12" spans="1:26" ht="17.5" customHeight="1">
      <c r="A12" s="1021" t="s">
        <v>18</v>
      </c>
      <c r="B12" s="1020" t="s">
        <v>19</v>
      </c>
      <c r="C12" s="1022" t="s">
        <v>20</v>
      </c>
      <c r="D12" s="1022"/>
      <c r="E12" s="1022"/>
      <c r="F12" s="1023"/>
      <c r="G12" s="1024" t="s">
        <v>21</v>
      </c>
      <c r="H12" s="1026" t="s">
        <v>19</v>
      </c>
      <c r="I12" s="1027" t="s">
        <v>22</v>
      </c>
      <c r="J12" s="152" t="s">
        <v>504</v>
      </c>
      <c r="K12" s="152" t="s">
        <v>505</v>
      </c>
    </row>
    <row r="13" spans="1:26" ht="17.5" customHeight="1">
      <c r="A13" s="1021"/>
      <c r="B13" s="1020"/>
      <c r="C13" s="161" t="s">
        <v>33</v>
      </c>
      <c r="D13" s="152" t="s">
        <v>34</v>
      </c>
      <c r="E13" s="161" t="s">
        <v>35</v>
      </c>
      <c r="F13" s="161" t="s">
        <v>36</v>
      </c>
      <c r="G13" s="1025"/>
      <c r="H13" s="1026"/>
      <c r="I13" s="1027"/>
      <c r="J13" s="272" t="s">
        <v>35</v>
      </c>
      <c r="K13" s="272" t="s">
        <v>35</v>
      </c>
    </row>
    <row r="14" spans="1:26" ht="36" customHeight="1">
      <c r="A14" s="126" t="str">
        <f>'JADE+TIGER'!A5</f>
        <v>MSC MIA</v>
      </c>
      <c r="B14" s="126" t="str">
        <f>'JADE+TIGER'!B5</f>
        <v>GJ506W</v>
      </c>
      <c r="C14" s="120">
        <f>'JADE+TIGER'!C5</f>
        <v>45691.333333333336</v>
      </c>
      <c r="D14" s="120">
        <f>'JADE+TIGER'!D5</f>
        <v>45691.666666666664</v>
      </c>
      <c r="E14" s="120">
        <f>'JADE+TIGER'!E5</f>
        <v>45692</v>
      </c>
      <c r="F14" s="120">
        <f>'JADE+TIGER'!F5</f>
        <v>45694.666666666664</v>
      </c>
      <c r="G14" s="122" t="s">
        <v>50</v>
      </c>
      <c r="H14" s="232" t="s">
        <v>50</v>
      </c>
      <c r="I14" s="111">
        <f>F14+8</f>
        <v>45702.666666666664</v>
      </c>
      <c r="J14" s="111">
        <f>I14+32</f>
        <v>45734.666666666664</v>
      </c>
      <c r="K14" s="111">
        <f>J14+6</f>
        <v>45740.666666666664</v>
      </c>
    </row>
    <row r="15" spans="1:26" ht="36" customHeight="1">
      <c r="A15" s="126" t="str">
        <f>'JADE+TIGER'!A6</f>
        <v>MSC MIRJAM</v>
      </c>
      <c r="B15" s="126" t="str">
        <f>'JADE+TIGER'!B6</f>
        <v>GJ507W</v>
      </c>
      <c r="C15" s="120">
        <f>'JADE+TIGER'!C6</f>
        <v>45698.333333333336</v>
      </c>
      <c r="D15" s="120">
        <f>'JADE+TIGER'!D6</f>
        <v>45698.666666666664</v>
      </c>
      <c r="E15" s="120">
        <f>'JADE+TIGER'!E6</f>
        <v>45699</v>
      </c>
      <c r="F15" s="120">
        <f>'JADE+TIGER'!F6</f>
        <v>45701.666666666664</v>
      </c>
      <c r="G15" s="122" t="s">
        <v>506</v>
      </c>
      <c r="H15" s="232" t="s">
        <v>507</v>
      </c>
      <c r="I15" s="111">
        <f t="shared" ref="I15:K19" si="1">I14+7</f>
        <v>45709.666666666664</v>
      </c>
      <c r="J15" s="111">
        <f>J14+7</f>
        <v>45741.666666666664</v>
      </c>
      <c r="K15" s="114">
        <f t="shared" si="1"/>
        <v>45747.666666666664</v>
      </c>
    </row>
    <row r="16" spans="1:26" ht="36" customHeight="1">
      <c r="A16" s="126" t="str">
        <f>'JADE+TIGER'!A7</f>
        <v>MSC AMELIA</v>
      </c>
      <c r="B16" s="126" t="str">
        <f>'JADE+TIGER'!B7</f>
        <v>GJ508W</v>
      </c>
      <c r="C16" s="120">
        <f>'JADE+TIGER'!C7</f>
        <v>45705.333333333336</v>
      </c>
      <c r="D16" s="120">
        <f>'JADE+TIGER'!D7</f>
        <v>45705.666666666664</v>
      </c>
      <c r="E16" s="120">
        <f>'JADE+TIGER'!E7</f>
        <v>45706</v>
      </c>
      <c r="F16" s="120">
        <f>'JADE+TIGER'!F7</f>
        <v>45708.666666666664</v>
      </c>
      <c r="G16" s="231" t="s">
        <v>508</v>
      </c>
      <c r="H16" s="232" t="s">
        <v>502</v>
      </c>
      <c r="I16" s="111">
        <f t="shared" si="1"/>
        <v>45716.666666666664</v>
      </c>
      <c r="J16" s="111">
        <f>J15+7</f>
        <v>45748.666666666664</v>
      </c>
      <c r="K16" s="114">
        <f t="shared" si="1"/>
        <v>45754.666666666664</v>
      </c>
    </row>
    <row r="17" spans="1:13" ht="36" customHeight="1">
      <c r="A17" s="126" t="str">
        <f>'JADE+TIGER'!A8</f>
        <v>MSC TESSA</v>
      </c>
      <c r="B17" s="126" t="str">
        <f>'JADE+TIGER'!B8</f>
        <v>GJ509W</v>
      </c>
      <c r="C17" s="120">
        <f>'JADE+TIGER'!C8</f>
        <v>45712.333333333336</v>
      </c>
      <c r="D17" s="120">
        <f>'JADE+TIGER'!D8</f>
        <v>45712.666666666664</v>
      </c>
      <c r="E17" s="120">
        <f>'JADE+TIGER'!E8</f>
        <v>45713</v>
      </c>
      <c r="F17" s="120">
        <f>'JADE+TIGER'!F8</f>
        <v>45715.666666666664</v>
      </c>
      <c r="G17" s="122" t="s">
        <v>509</v>
      </c>
      <c r="H17" s="232" t="s">
        <v>510</v>
      </c>
      <c r="I17" s="111">
        <f t="shared" ref="I17:K17" si="2">I16+7</f>
        <v>45723.666666666664</v>
      </c>
      <c r="J17" s="111">
        <f>J16+7</f>
        <v>45755.666666666664</v>
      </c>
      <c r="K17" s="114">
        <f t="shared" si="2"/>
        <v>45761.666666666664</v>
      </c>
    </row>
    <row r="18" spans="1:13" ht="36" customHeight="1">
      <c r="A18" s="126" t="str">
        <f>'JADE+TIGER'!A9</f>
        <v>MSC ALLEGRA</v>
      </c>
      <c r="B18" s="126" t="str">
        <f>'JADE+TIGER'!B9</f>
        <v>GJ510W</v>
      </c>
      <c r="C18" s="120">
        <f>'JADE+TIGER'!C9</f>
        <v>45719.333333333336</v>
      </c>
      <c r="D18" s="120">
        <f>'JADE+TIGER'!D9</f>
        <v>45719.666666666664</v>
      </c>
      <c r="E18" s="120">
        <f>'JADE+TIGER'!E9</f>
        <v>45720</v>
      </c>
      <c r="F18" s="120">
        <f>'JADE+TIGER'!F9</f>
        <v>45722.666666666664</v>
      </c>
      <c r="G18" s="122" t="s">
        <v>511</v>
      </c>
      <c r="H18" s="122" t="s">
        <v>502</v>
      </c>
      <c r="I18" s="111">
        <f t="shared" si="1"/>
        <v>45730.666666666664</v>
      </c>
      <c r="J18" s="111">
        <f>J17+7</f>
        <v>45762.666666666664</v>
      </c>
      <c r="K18" s="114">
        <f t="shared" si="1"/>
        <v>45768.666666666664</v>
      </c>
    </row>
    <row r="19" spans="1:13" ht="36" customHeight="1">
      <c r="A19" s="126" t="str">
        <f>'JADE+TIGER'!A10</f>
        <v>MSC METTE</v>
      </c>
      <c r="B19" s="126" t="str">
        <f>'JADE+TIGER'!B10</f>
        <v>GJ511W</v>
      </c>
      <c r="C19" s="120">
        <f>'JADE+TIGER'!C10</f>
        <v>45726.333333333336</v>
      </c>
      <c r="D19" s="120">
        <f>'JADE+TIGER'!D10</f>
        <v>45726.666666666664</v>
      </c>
      <c r="E19" s="120">
        <f>'JADE+TIGER'!E10</f>
        <v>45727</v>
      </c>
      <c r="F19" s="120">
        <f>'JADE+TIGER'!F10</f>
        <v>45729.666666666664</v>
      </c>
      <c r="G19" s="122" t="s">
        <v>512</v>
      </c>
      <c r="H19" s="122" t="s">
        <v>510</v>
      </c>
      <c r="I19" s="111">
        <f t="shared" si="1"/>
        <v>45737.666666666664</v>
      </c>
      <c r="J19" s="111">
        <f>J18+7</f>
        <v>45769.666666666664</v>
      </c>
      <c r="K19" s="114">
        <f t="shared" si="1"/>
        <v>45775.666666666664</v>
      </c>
    </row>
    <row r="20" spans="1:13" s="28" customFormat="1" ht="36" customHeight="1">
      <c r="B20" s="54"/>
      <c r="G20" s="54"/>
      <c r="H20" s="54"/>
    </row>
    <row r="21" spans="1:13" ht="15" customHeight="1">
      <c r="A21" s="577" t="s">
        <v>59</v>
      </c>
      <c r="G21"/>
      <c r="H21"/>
    </row>
    <row r="22" spans="1:13" ht="15" customHeight="1">
      <c r="A22" s="578" t="s">
        <v>60</v>
      </c>
      <c r="G22"/>
      <c r="H22"/>
    </row>
    <row r="23" spans="1:13" ht="15" customHeight="1">
      <c r="A23" s="578" t="s">
        <v>61</v>
      </c>
      <c r="G23"/>
      <c r="H23"/>
    </row>
    <row r="24" spans="1:13" ht="15" customHeight="1">
      <c r="A24" s="601" t="s">
        <v>62</v>
      </c>
      <c r="G24"/>
      <c r="H24"/>
    </row>
    <row r="25" spans="1:13" ht="15" customHeight="1">
      <c r="A25" s="576" t="s">
        <v>63</v>
      </c>
      <c r="G25"/>
      <c r="H25"/>
    </row>
    <row r="26" spans="1:13" ht="15" customHeight="1">
      <c r="A26" s="576"/>
      <c r="G26"/>
      <c r="H26"/>
    </row>
    <row r="27" spans="1:13" ht="15" customHeight="1">
      <c r="A27" s="576"/>
      <c r="G27"/>
      <c r="H27"/>
    </row>
    <row r="28" spans="1:13" s="28" customFormat="1">
      <c r="A28" s="5" t="s">
        <v>263</v>
      </c>
      <c r="B28" s="59"/>
      <c r="C28" s="59"/>
      <c r="D28" s="59"/>
      <c r="E28" s="59"/>
      <c r="G28" s="75"/>
      <c r="H28" s="54"/>
    </row>
    <row r="29" spans="1:13" s="28" customFormat="1">
      <c r="A29" s="59" t="s">
        <v>411</v>
      </c>
      <c r="B29" s="59"/>
      <c r="C29" s="59"/>
      <c r="D29" s="59"/>
      <c r="E29" s="59"/>
      <c r="G29" s="54"/>
      <c r="H29" s="54"/>
    </row>
    <row r="30" spans="1:13" s="28" customFormat="1">
      <c r="A30" s="6" t="s">
        <v>64</v>
      </c>
      <c r="B30" s="5"/>
      <c r="C30" s="5"/>
      <c r="D30" s="5"/>
      <c r="E30" s="5"/>
      <c r="G30" s="54"/>
      <c r="H30" s="54"/>
    </row>
    <row r="31" spans="1:13" s="28" customFormat="1">
      <c r="A31" s="2" t="s">
        <v>65</v>
      </c>
      <c r="B31" s="2"/>
      <c r="C31" s="2"/>
      <c r="D31" s="2"/>
      <c r="E31" s="2"/>
      <c r="F31" s="7"/>
      <c r="G31" s="107"/>
      <c r="H31" s="107"/>
      <c r="I31" s="2"/>
      <c r="J31" s="2"/>
      <c r="K31" s="2"/>
      <c r="L31" s="2"/>
      <c r="M31" s="2"/>
    </row>
    <row r="34" spans="7:10" ht="15" customHeight="1">
      <c r="G34" s="108"/>
      <c r="H34" s="108"/>
      <c r="I34" s="92"/>
      <c r="J34" s="92"/>
    </row>
  </sheetData>
  <mergeCells count="14">
    <mergeCell ref="F1:G1"/>
    <mergeCell ref="I2:I3"/>
    <mergeCell ref="F11:G11"/>
    <mergeCell ref="A12:A13"/>
    <mergeCell ref="B12:B13"/>
    <mergeCell ref="C12:F12"/>
    <mergeCell ref="G12:G13"/>
    <mergeCell ref="H12:H13"/>
    <mergeCell ref="I12:I13"/>
    <mergeCell ref="A2:A3"/>
    <mergeCell ref="B2:B3"/>
    <mergeCell ref="C2:F2"/>
    <mergeCell ref="G2:G3"/>
    <mergeCell ref="H2:H3"/>
  </mergeCells>
  <phoneticPr fontId="30" type="noConversion"/>
  <pageMargins left="0.7" right="0.7" top="0.75" bottom="0.75" header="0.3" footer="0.3"/>
  <pageSetup paperSize="9" orientation="portrait" r:id="rId1"/>
  <headerFooter>
    <oddFooter>&amp;L&amp;1#&amp;"Calibri"&amp;10&amp;K000000Sensitivity: Internal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AJ30"/>
  <sheetViews>
    <sheetView zoomScaleNormal="100" workbookViewId="0">
      <selection activeCell="H20" sqref="H20"/>
    </sheetView>
  </sheetViews>
  <sheetFormatPr defaultRowHeight="14"/>
  <cols>
    <col min="1" max="1" width="18.25" customWidth="1"/>
    <col min="2" max="2" width="21.25" customWidth="1"/>
    <col min="3" max="6" width="20.25" customWidth="1"/>
    <col min="7" max="7" width="21.83203125" bestFit="1" customWidth="1"/>
    <col min="8" max="8" width="12.25" customWidth="1"/>
    <col min="9" max="9" width="13" customWidth="1"/>
    <col min="10" max="10" width="15.75" customWidth="1"/>
    <col min="11" max="11" width="14" customWidth="1"/>
    <col min="12" max="12" width="14.1640625" bestFit="1" customWidth="1"/>
    <col min="13" max="13" width="13.25" customWidth="1"/>
    <col min="14" max="14" width="26.25" bestFit="1" customWidth="1"/>
  </cols>
  <sheetData>
    <row r="1" spans="1:36" ht="45" customHeight="1">
      <c r="F1" s="1019" t="s">
        <v>513</v>
      </c>
      <c r="G1" s="1019"/>
      <c r="H1" s="28"/>
      <c r="I1" s="29"/>
      <c r="J1" s="29"/>
      <c r="N1" s="189">
        <f>'CONDOR+LYNX'!M1</f>
        <v>45689</v>
      </c>
    </row>
    <row r="2" spans="1:36" s="3" customFormat="1" ht="18" customHeight="1">
      <c r="A2" s="1025" t="s">
        <v>18</v>
      </c>
      <c r="B2" s="1028" t="s">
        <v>19</v>
      </c>
      <c r="C2" s="1029" t="s">
        <v>20</v>
      </c>
      <c r="D2" s="1029"/>
      <c r="E2" s="1029"/>
      <c r="F2" s="1030"/>
      <c r="G2" s="918" t="s">
        <v>21</v>
      </c>
      <c r="H2" s="796" t="s">
        <v>19</v>
      </c>
      <c r="I2" s="1020" t="s">
        <v>22</v>
      </c>
      <c r="J2" s="152" t="s">
        <v>514</v>
      </c>
      <c r="K2" s="152" t="s">
        <v>515</v>
      </c>
      <c r="L2" s="152" t="s">
        <v>516</v>
      </c>
      <c r="M2" s="152" t="s">
        <v>517</v>
      </c>
      <c r="N2" s="152" t="s">
        <v>518</v>
      </c>
    </row>
    <row r="3" spans="1:36" s="3" customFormat="1" ht="18" customHeight="1">
      <c r="A3" s="1025"/>
      <c r="B3" s="1028" t="s">
        <v>242</v>
      </c>
      <c r="C3" s="272" t="s">
        <v>33</v>
      </c>
      <c r="D3" s="272" t="s">
        <v>34</v>
      </c>
      <c r="E3" s="272" t="s">
        <v>35</v>
      </c>
      <c r="F3" s="272" t="s">
        <v>36</v>
      </c>
      <c r="G3" s="796"/>
      <c r="H3" s="796"/>
      <c r="I3" s="1020"/>
      <c r="J3" s="152" t="s">
        <v>35</v>
      </c>
      <c r="K3" s="152" t="s">
        <v>35</v>
      </c>
      <c r="L3" s="152" t="s">
        <v>35</v>
      </c>
      <c r="M3" s="152" t="s">
        <v>35</v>
      </c>
      <c r="N3" s="152" t="s">
        <v>35</v>
      </c>
      <c r="O3"/>
      <c r="P3"/>
      <c r="Q3"/>
      <c r="R3"/>
      <c r="S3"/>
      <c r="T3"/>
      <c r="U3"/>
      <c r="V3"/>
      <c r="W3"/>
      <c r="X3"/>
      <c r="Y3"/>
      <c r="Z3"/>
      <c r="AA3"/>
      <c r="AB3"/>
      <c r="AC3"/>
      <c r="AD3"/>
      <c r="AE3"/>
      <c r="AF3"/>
      <c r="AG3"/>
      <c r="AH3"/>
      <c r="AI3"/>
      <c r="AJ3"/>
    </row>
    <row r="4" spans="1:36" s="60" customFormat="1" ht="36" customHeight="1">
      <c r="A4" s="119" t="str">
        <f>'JADE+TIGER'!A5</f>
        <v>MSC MIA</v>
      </c>
      <c r="B4" s="119" t="str">
        <f>'JADE+TIGER'!B5</f>
        <v>GJ506W</v>
      </c>
      <c r="C4" s="120">
        <f>'JADE+TIGER'!C5</f>
        <v>45691.333333333336</v>
      </c>
      <c r="D4" s="120">
        <f>'JADE+TIGER'!D5</f>
        <v>45691.666666666664</v>
      </c>
      <c r="E4" s="120">
        <f>'JADE+TIGER'!E5</f>
        <v>45692</v>
      </c>
      <c r="F4" s="120">
        <f>'JADE+TIGER'!F5</f>
        <v>45694.666666666664</v>
      </c>
      <c r="G4" s="121" t="s">
        <v>519</v>
      </c>
      <c r="H4" s="121" t="s">
        <v>520</v>
      </c>
      <c r="I4" s="114">
        <f>F4+7</f>
        <v>45701.666666666664</v>
      </c>
      <c r="J4" s="114">
        <f>I4+25</f>
        <v>45726.666666666664</v>
      </c>
      <c r="K4" s="114">
        <f>J4+4</f>
        <v>45730.666666666664</v>
      </c>
      <c r="L4" s="114">
        <f>K4+5</f>
        <v>45735.666666666664</v>
      </c>
      <c r="M4" s="114">
        <f>L4+3</f>
        <v>45738.666666666664</v>
      </c>
      <c r="N4" s="114">
        <f>M4+1</f>
        <v>45739.666666666664</v>
      </c>
      <c r="O4"/>
      <c r="P4"/>
      <c r="Q4"/>
      <c r="R4"/>
      <c r="S4"/>
      <c r="T4"/>
      <c r="U4"/>
      <c r="V4"/>
      <c r="W4"/>
      <c r="X4"/>
      <c r="Y4"/>
      <c r="Z4"/>
      <c r="AA4"/>
      <c r="AB4"/>
      <c r="AC4"/>
      <c r="AD4"/>
      <c r="AE4"/>
      <c r="AF4"/>
      <c r="AG4"/>
      <c r="AH4"/>
      <c r="AI4"/>
      <c r="AJ4"/>
    </row>
    <row r="5" spans="1:36" ht="36" customHeight="1">
      <c r="A5" s="119" t="str">
        <f>'JADE+TIGER'!A6</f>
        <v>MSC MIRJAM</v>
      </c>
      <c r="B5" s="119" t="str">
        <f>'JADE+TIGER'!B6</f>
        <v>GJ507W</v>
      </c>
      <c r="C5" s="120">
        <f>'JADE+TIGER'!C6</f>
        <v>45698.333333333336</v>
      </c>
      <c r="D5" s="120">
        <f>'JADE+TIGER'!D6</f>
        <v>45698.666666666664</v>
      </c>
      <c r="E5" s="120">
        <f>'JADE+TIGER'!E6</f>
        <v>45699</v>
      </c>
      <c r="F5" s="120">
        <f>'JADE+TIGER'!F6</f>
        <v>45701.666666666664</v>
      </c>
      <c r="G5" s="121" t="s">
        <v>521</v>
      </c>
      <c r="H5" s="121" t="s">
        <v>522</v>
      </c>
      <c r="I5" s="114">
        <f t="shared" ref="I5:L5" si="0">I4+7</f>
        <v>45708.666666666664</v>
      </c>
      <c r="J5" s="114">
        <f t="shared" si="0"/>
        <v>45733.666666666664</v>
      </c>
      <c r="K5" s="114">
        <f t="shared" si="0"/>
        <v>45737.666666666664</v>
      </c>
      <c r="L5" s="114">
        <f t="shared" si="0"/>
        <v>45742.666666666664</v>
      </c>
      <c r="M5" s="114">
        <f>M4+7</f>
        <v>45745.666666666664</v>
      </c>
      <c r="N5" s="114">
        <f>N4+7</f>
        <v>45746.666666666664</v>
      </c>
    </row>
    <row r="6" spans="1:36" s="53" customFormat="1" ht="36" customHeight="1">
      <c r="A6" s="119" t="str">
        <f>'JADE+TIGER'!A7</f>
        <v>MSC AMELIA</v>
      </c>
      <c r="B6" s="119" t="str">
        <f>'JADE+TIGER'!B7</f>
        <v>GJ508W</v>
      </c>
      <c r="C6" s="120">
        <f>'JADE+TIGER'!C7</f>
        <v>45705.333333333336</v>
      </c>
      <c r="D6" s="120">
        <f>'JADE+TIGER'!D7</f>
        <v>45705.666666666664</v>
      </c>
      <c r="E6" s="120">
        <f>'JADE+TIGER'!E7</f>
        <v>45706</v>
      </c>
      <c r="F6" s="120">
        <f>'JADE+TIGER'!F7</f>
        <v>45708.666666666664</v>
      </c>
      <c r="G6" s="121" t="s">
        <v>523</v>
      </c>
      <c r="H6" s="121" t="s">
        <v>524</v>
      </c>
      <c r="I6" s="114">
        <f t="shared" ref="I6:L6" si="1">I5+7</f>
        <v>45715.666666666664</v>
      </c>
      <c r="J6" s="114">
        <f t="shared" si="1"/>
        <v>45740.666666666664</v>
      </c>
      <c r="K6" s="114">
        <f t="shared" si="1"/>
        <v>45744.666666666664</v>
      </c>
      <c r="L6" s="114">
        <f t="shared" si="1"/>
        <v>45749.666666666664</v>
      </c>
      <c r="M6" s="114">
        <f t="shared" ref="M6:N6" si="2">M5+7</f>
        <v>45752.666666666664</v>
      </c>
      <c r="N6" s="114">
        <f t="shared" si="2"/>
        <v>45753.666666666664</v>
      </c>
      <c r="O6"/>
      <c r="P6"/>
      <c r="Q6"/>
      <c r="R6"/>
      <c r="S6"/>
      <c r="T6"/>
      <c r="U6"/>
      <c r="V6"/>
      <c r="W6"/>
      <c r="X6"/>
      <c r="Y6"/>
      <c r="Z6"/>
      <c r="AA6"/>
      <c r="AB6"/>
      <c r="AC6"/>
      <c r="AD6"/>
      <c r="AE6"/>
      <c r="AF6"/>
      <c r="AG6"/>
      <c r="AH6"/>
      <c r="AI6"/>
      <c r="AJ6"/>
    </row>
    <row r="7" spans="1:36" s="53" customFormat="1" ht="36" customHeight="1">
      <c r="A7" s="119" t="str">
        <f>'JADE+TIGER'!A8</f>
        <v>MSC TESSA</v>
      </c>
      <c r="B7" s="119" t="str">
        <f>'JADE+TIGER'!B8</f>
        <v>GJ509W</v>
      </c>
      <c r="C7" s="120">
        <f>'JADE+TIGER'!C8</f>
        <v>45712.333333333336</v>
      </c>
      <c r="D7" s="120">
        <f>'JADE+TIGER'!D8</f>
        <v>45712.666666666664</v>
      </c>
      <c r="E7" s="120">
        <f>'JADE+TIGER'!E8</f>
        <v>45713</v>
      </c>
      <c r="F7" s="120">
        <f>'JADE+TIGER'!F8</f>
        <v>45715.666666666664</v>
      </c>
      <c r="G7" s="121" t="s">
        <v>525</v>
      </c>
      <c r="H7" s="121" t="s">
        <v>526</v>
      </c>
      <c r="I7" s="114">
        <f t="shared" ref="I7:L7" si="3">I6+7</f>
        <v>45722.666666666664</v>
      </c>
      <c r="J7" s="114">
        <f t="shared" si="3"/>
        <v>45747.666666666664</v>
      </c>
      <c r="K7" s="114">
        <f t="shared" si="3"/>
        <v>45751.666666666664</v>
      </c>
      <c r="L7" s="114">
        <f t="shared" si="3"/>
        <v>45756.666666666664</v>
      </c>
      <c r="M7" s="114">
        <f t="shared" ref="M7:N7" si="4">M6+7</f>
        <v>45759.666666666664</v>
      </c>
      <c r="N7" s="114">
        <f t="shared" si="4"/>
        <v>45760.666666666664</v>
      </c>
      <c r="O7"/>
      <c r="P7"/>
      <c r="Q7"/>
      <c r="R7"/>
      <c r="S7"/>
      <c r="T7"/>
      <c r="U7"/>
      <c r="V7"/>
      <c r="W7"/>
      <c r="X7"/>
      <c r="Y7"/>
      <c r="Z7"/>
      <c r="AA7"/>
      <c r="AB7"/>
      <c r="AC7"/>
      <c r="AD7"/>
      <c r="AE7"/>
      <c r="AF7"/>
      <c r="AG7"/>
      <c r="AH7"/>
      <c r="AI7"/>
      <c r="AJ7"/>
    </row>
    <row r="8" spans="1:36" s="53" customFormat="1" ht="36" customHeight="1">
      <c r="A8" s="119" t="str">
        <f>'JADE+TIGER'!A9</f>
        <v>MSC ALLEGRA</v>
      </c>
      <c r="B8" s="119" t="str">
        <f>'JADE+TIGER'!B9</f>
        <v>GJ510W</v>
      </c>
      <c r="C8" s="120">
        <f>'JADE+TIGER'!C9</f>
        <v>45719.333333333336</v>
      </c>
      <c r="D8" s="120">
        <f>'JADE+TIGER'!D9</f>
        <v>45719.666666666664</v>
      </c>
      <c r="E8" s="120">
        <f>'JADE+TIGER'!E9</f>
        <v>45720</v>
      </c>
      <c r="F8" s="120">
        <f>'JADE+TIGER'!F9</f>
        <v>45722.666666666664</v>
      </c>
      <c r="G8" s="121" t="s">
        <v>527</v>
      </c>
      <c r="H8" s="121" t="s">
        <v>528</v>
      </c>
      <c r="I8" s="114">
        <f>I7+7</f>
        <v>45729.666666666664</v>
      </c>
      <c r="J8" s="114">
        <f t="shared" ref="J8:L8" si="5">J7+7</f>
        <v>45754.666666666664</v>
      </c>
      <c r="K8" s="114">
        <f t="shared" si="5"/>
        <v>45758.666666666664</v>
      </c>
      <c r="L8" s="114">
        <f t="shared" si="5"/>
        <v>45763.666666666664</v>
      </c>
      <c r="M8" s="114">
        <f t="shared" ref="M8:N8" si="6">M7+7</f>
        <v>45766.666666666664</v>
      </c>
      <c r="N8" s="114">
        <f t="shared" si="6"/>
        <v>45767.666666666664</v>
      </c>
      <c r="O8"/>
      <c r="P8"/>
      <c r="Q8"/>
      <c r="R8"/>
      <c r="S8"/>
      <c r="T8"/>
      <c r="U8"/>
      <c r="V8"/>
      <c r="W8"/>
      <c r="X8"/>
      <c r="Y8"/>
      <c r="Z8"/>
      <c r="AA8"/>
      <c r="AB8"/>
      <c r="AC8"/>
      <c r="AD8"/>
      <c r="AE8"/>
      <c r="AF8"/>
      <c r="AG8"/>
      <c r="AH8"/>
      <c r="AI8"/>
      <c r="AJ8"/>
    </row>
    <row r="9" spans="1:36" s="53" customFormat="1" ht="36" customHeight="1">
      <c r="A9" s="119" t="str">
        <f>'JADE+TIGER'!A10</f>
        <v>MSC METTE</v>
      </c>
      <c r="B9" s="119" t="str">
        <f>'JADE+TIGER'!B10</f>
        <v>GJ511W</v>
      </c>
      <c r="C9" s="120">
        <f>'JADE+TIGER'!C10</f>
        <v>45726.333333333336</v>
      </c>
      <c r="D9" s="120">
        <f>'JADE+TIGER'!D10</f>
        <v>45726.666666666664</v>
      </c>
      <c r="E9" s="120">
        <f>'JADE+TIGER'!E10</f>
        <v>45727</v>
      </c>
      <c r="F9" s="120">
        <f>'JADE+TIGER'!F10</f>
        <v>45729.666666666664</v>
      </c>
      <c r="G9" s="121" t="s">
        <v>50</v>
      </c>
      <c r="H9" s="121" t="s">
        <v>50</v>
      </c>
      <c r="I9" s="114">
        <f t="shared" ref="I9:L9" si="7">I8+7</f>
        <v>45736.666666666664</v>
      </c>
      <c r="J9" s="114">
        <f t="shared" si="7"/>
        <v>45761.666666666664</v>
      </c>
      <c r="K9" s="114">
        <f t="shared" si="7"/>
        <v>45765.666666666664</v>
      </c>
      <c r="L9" s="114">
        <f t="shared" si="7"/>
        <v>45770.666666666664</v>
      </c>
      <c r="M9" s="114">
        <f t="shared" ref="M9:N9" si="8">M8+7</f>
        <v>45773.666666666664</v>
      </c>
      <c r="N9" s="114">
        <f t="shared" si="8"/>
        <v>45774.666666666664</v>
      </c>
      <c r="O9"/>
      <c r="P9"/>
      <c r="Q9"/>
      <c r="R9"/>
      <c r="S9"/>
      <c r="T9"/>
      <c r="U9"/>
      <c r="V9"/>
      <c r="W9"/>
      <c r="X9"/>
      <c r="Y9"/>
      <c r="Z9"/>
      <c r="AA9"/>
      <c r="AB9"/>
      <c r="AC9"/>
      <c r="AD9"/>
      <c r="AE9"/>
      <c r="AF9"/>
      <c r="AG9"/>
      <c r="AH9"/>
      <c r="AI9"/>
      <c r="AJ9"/>
    </row>
    <row r="10" spans="1:36" s="53" customFormat="1" ht="36" customHeight="1">
      <c r="A10" s="88"/>
      <c r="B10" s="88"/>
      <c r="C10" s="89"/>
      <c r="D10" s="89"/>
      <c r="E10" s="89"/>
      <c r="F10" s="89"/>
      <c r="G10" s="91"/>
      <c r="H10" s="90"/>
      <c r="I10" s="27"/>
      <c r="J10" s="27"/>
      <c r="K10" s="27"/>
      <c r="L10" s="27"/>
      <c r="M10"/>
      <c r="N10"/>
      <c r="O10"/>
      <c r="P10"/>
      <c r="Q10"/>
      <c r="R10"/>
      <c r="S10"/>
      <c r="T10"/>
      <c r="U10"/>
      <c r="V10"/>
      <c r="W10"/>
      <c r="X10"/>
      <c r="Y10"/>
      <c r="Z10"/>
      <c r="AA10"/>
      <c r="AB10"/>
      <c r="AC10"/>
      <c r="AD10"/>
      <c r="AE10"/>
      <c r="AF10"/>
      <c r="AG10"/>
      <c r="AH10"/>
      <c r="AI10"/>
      <c r="AJ10"/>
    </row>
    <row r="11" spans="1:36" ht="45" customHeight="1">
      <c r="F11" s="1019" t="s">
        <v>529</v>
      </c>
      <c r="G11" s="1019"/>
      <c r="H11" s="28"/>
      <c r="I11" s="29"/>
      <c r="J11" s="29"/>
    </row>
    <row r="12" spans="1:36" s="3" customFormat="1" ht="18" customHeight="1">
      <c r="A12" s="1025" t="s">
        <v>18</v>
      </c>
      <c r="B12" s="1028" t="s">
        <v>19</v>
      </c>
      <c r="C12" s="1029" t="s">
        <v>20</v>
      </c>
      <c r="D12" s="1029"/>
      <c r="E12" s="1029"/>
      <c r="F12" s="1030"/>
      <c r="G12" s="918" t="s">
        <v>21</v>
      </c>
      <c r="H12" s="796" t="s">
        <v>19</v>
      </c>
      <c r="I12" s="1020" t="s">
        <v>22</v>
      </c>
      <c r="J12" s="152" t="s">
        <v>530</v>
      </c>
      <c r="K12" s="152" t="s">
        <v>531</v>
      </c>
      <c r="L12" s="152" t="s">
        <v>532</v>
      </c>
      <c r="M12" s="152" t="s">
        <v>517</v>
      </c>
      <c r="N12"/>
      <c r="O12"/>
      <c r="P12"/>
      <c r="Q12"/>
      <c r="R12"/>
      <c r="S12"/>
      <c r="T12"/>
      <c r="U12"/>
      <c r="V12"/>
      <c r="W12"/>
      <c r="X12"/>
      <c r="Y12"/>
      <c r="Z12"/>
      <c r="AA12"/>
      <c r="AB12"/>
      <c r="AC12"/>
      <c r="AD12"/>
    </row>
    <row r="13" spans="1:36" s="3" customFormat="1" ht="18" customHeight="1">
      <c r="A13" s="1025"/>
      <c r="B13" s="1028" t="s">
        <v>242</v>
      </c>
      <c r="C13" s="272" t="s">
        <v>33</v>
      </c>
      <c r="D13" s="272" t="s">
        <v>34</v>
      </c>
      <c r="E13" s="272" t="s">
        <v>35</v>
      </c>
      <c r="F13" s="272" t="s">
        <v>36</v>
      </c>
      <c r="G13" s="796"/>
      <c r="H13" s="796"/>
      <c r="I13" s="1020"/>
      <c r="J13" s="152" t="s">
        <v>35</v>
      </c>
      <c r="K13" s="152" t="s">
        <v>35</v>
      </c>
      <c r="L13" s="152" t="s">
        <v>35</v>
      </c>
      <c r="M13" s="152" t="s">
        <v>35</v>
      </c>
      <c r="N13"/>
      <c r="O13"/>
      <c r="P13"/>
      <c r="Q13"/>
      <c r="R13"/>
      <c r="S13"/>
      <c r="T13"/>
      <c r="U13"/>
      <c r="V13"/>
      <c r="W13"/>
      <c r="X13"/>
      <c r="Y13"/>
      <c r="Z13"/>
      <c r="AA13"/>
      <c r="AB13"/>
      <c r="AC13"/>
      <c r="AD13"/>
    </row>
    <row r="14" spans="1:36" s="60" customFormat="1" ht="36" customHeight="1">
      <c r="A14" s="119" t="str">
        <f>'JADE+TIGER'!A5</f>
        <v>MSC MIA</v>
      </c>
      <c r="B14" s="119" t="str">
        <f>'JADE+TIGER'!B5</f>
        <v>GJ506W</v>
      </c>
      <c r="C14" s="120">
        <f>'JADE+TIGER'!C5</f>
        <v>45691.333333333336</v>
      </c>
      <c r="D14" s="120">
        <f>'JADE+TIGER'!D5</f>
        <v>45691.666666666664</v>
      </c>
      <c r="E14" s="120">
        <f>'JADE+TIGER'!E5</f>
        <v>45692</v>
      </c>
      <c r="F14" s="120">
        <f>'JADE+TIGER'!F5</f>
        <v>45694.666666666664</v>
      </c>
      <c r="G14" s="234" t="s">
        <v>533</v>
      </c>
      <c r="H14" s="235" t="s">
        <v>534</v>
      </c>
      <c r="I14" s="114">
        <f>F14+15</f>
        <v>45709.666666666664</v>
      </c>
      <c r="J14" s="114">
        <f>I14+27</f>
        <v>45736.666666666664</v>
      </c>
      <c r="K14" s="114">
        <f>J14+5</f>
        <v>45741.666666666664</v>
      </c>
      <c r="L14" s="114">
        <f>K14+3</f>
        <v>45744.666666666664</v>
      </c>
      <c r="M14" s="114">
        <f>L14+3</f>
        <v>45747.666666666664</v>
      </c>
      <c r="N14"/>
      <c r="O14"/>
      <c r="P14"/>
      <c r="Q14"/>
      <c r="R14"/>
      <c r="S14"/>
      <c r="T14"/>
      <c r="U14"/>
      <c r="V14"/>
      <c r="W14"/>
      <c r="X14"/>
      <c r="Y14"/>
      <c r="Z14"/>
      <c r="AA14"/>
      <c r="AB14"/>
      <c r="AC14"/>
      <c r="AD14"/>
    </row>
    <row r="15" spans="1:36" ht="36" customHeight="1">
      <c r="A15" s="119" t="str">
        <f>'JADE+TIGER'!A6</f>
        <v>MSC MIRJAM</v>
      </c>
      <c r="B15" s="119" t="str">
        <f>'JADE+TIGER'!B6</f>
        <v>GJ507W</v>
      </c>
      <c r="C15" s="120">
        <f>'JADE+TIGER'!C6</f>
        <v>45698.333333333336</v>
      </c>
      <c r="D15" s="120">
        <f>'JADE+TIGER'!D6</f>
        <v>45698.666666666664</v>
      </c>
      <c r="E15" s="120">
        <f>'JADE+TIGER'!E6</f>
        <v>45699</v>
      </c>
      <c r="F15" s="120">
        <f>'JADE+TIGER'!F6</f>
        <v>45701.666666666664</v>
      </c>
      <c r="G15" s="234" t="s">
        <v>23</v>
      </c>
      <c r="H15" s="235" t="s">
        <v>535</v>
      </c>
      <c r="I15" s="114">
        <f t="shared" ref="I15:L15" si="9">I14+7</f>
        <v>45716.666666666664</v>
      </c>
      <c r="J15" s="114">
        <f t="shared" si="9"/>
        <v>45743.666666666664</v>
      </c>
      <c r="K15" s="114">
        <f t="shared" si="9"/>
        <v>45748.666666666664</v>
      </c>
      <c r="L15" s="114">
        <f t="shared" si="9"/>
        <v>45751.666666666664</v>
      </c>
      <c r="M15" s="114">
        <f>M14+7</f>
        <v>45754.666666666664</v>
      </c>
    </row>
    <row r="16" spans="1:36" s="53" customFormat="1" ht="36" customHeight="1">
      <c r="A16" s="119" t="str">
        <f>'JADE+TIGER'!A7</f>
        <v>MSC AMELIA</v>
      </c>
      <c r="B16" s="119" t="str">
        <f>'JADE+TIGER'!B7</f>
        <v>GJ508W</v>
      </c>
      <c r="C16" s="120">
        <f>'JADE+TIGER'!C7</f>
        <v>45705.333333333336</v>
      </c>
      <c r="D16" s="120">
        <f>'JADE+TIGER'!D7</f>
        <v>45705.666666666664</v>
      </c>
      <c r="E16" s="120">
        <f>'JADE+TIGER'!E7</f>
        <v>45706</v>
      </c>
      <c r="F16" s="120">
        <f>'JADE+TIGER'!F7</f>
        <v>45708.666666666664</v>
      </c>
      <c r="G16" s="233" t="s">
        <v>536</v>
      </c>
      <c r="H16" s="235" t="s">
        <v>537</v>
      </c>
      <c r="I16" s="114">
        <f t="shared" ref="I16:L16" si="10">I15+7</f>
        <v>45723.666666666664</v>
      </c>
      <c r="J16" s="114">
        <f t="shared" si="10"/>
        <v>45750.666666666664</v>
      </c>
      <c r="K16" s="114">
        <f t="shared" si="10"/>
        <v>45755.666666666664</v>
      </c>
      <c r="L16" s="114">
        <f t="shared" si="10"/>
        <v>45758.666666666664</v>
      </c>
      <c r="M16" s="114">
        <f>M15+7</f>
        <v>45761.666666666664</v>
      </c>
      <c r="N16"/>
      <c r="O16"/>
      <c r="P16"/>
      <c r="Q16"/>
      <c r="R16"/>
      <c r="S16"/>
      <c r="T16"/>
      <c r="U16"/>
      <c r="V16"/>
      <c r="W16"/>
      <c r="X16"/>
      <c r="Y16"/>
      <c r="Z16"/>
      <c r="AA16"/>
      <c r="AB16"/>
      <c r="AC16"/>
      <c r="AD16"/>
    </row>
    <row r="17" spans="1:30" s="53" customFormat="1" ht="36" customHeight="1">
      <c r="A17" s="119" t="str">
        <f>'JADE+TIGER'!A8</f>
        <v>MSC TESSA</v>
      </c>
      <c r="B17" s="119" t="str">
        <f>'JADE+TIGER'!B8</f>
        <v>GJ509W</v>
      </c>
      <c r="C17" s="120">
        <f>'JADE+TIGER'!C8</f>
        <v>45712.333333333336</v>
      </c>
      <c r="D17" s="120">
        <f>'JADE+TIGER'!D8</f>
        <v>45712.666666666664</v>
      </c>
      <c r="E17" s="120">
        <f>'JADE+TIGER'!E8</f>
        <v>45713</v>
      </c>
      <c r="F17" s="120">
        <f>'JADE+TIGER'!F8</f>
        <v>45715.666666666664</v>
      </c>
      <c r="G17" s="234" t="s">
        <v>538</v>
      </c>
      <c r="H17" s="235" t="s">
        <v>539</v>
      </c>
      <c r="I17" s="114">
        <f t="shared" ref="I17:L17" si="11">I16+7</f>
        <v>45730.666666666664</v>
      </c>
      <c r="J17" s="114">
        <f t="shared" si="11"/>
        <v>45757.666666666664</v>
      </c>
      <c r="K17" s="114">
        <f t="shared" si="11"/>
        <v>45762.666666666664</v>
      </c>
      <c r="L17" s="114">
        <f t="shared" si="11"/>
        <v>45765.666666666664</v>
      </c>
      <c r="M17" s="114">
        <f>M16+7</f>
        <v>45768.666666666664</v>
      </c>
      <c r="N17"/>
      <c r="O17"/>
      <c r="P17"/>
      <c r="Q17"/>
      <c r="R17"/>
      <c r="S17"/>
      <c r="T17"/>
      <c r="U17"/>
      <c r="V17"/>
      <c r="W17"/>
      <c r="X17"/>
      <c r="Y17"/>
      <c r="Z17"/>
      <c r="AA17"/>
      <c r="AB17"/>
      <c r="AC17"/>
      <c r="AD17"/>
    </row>
    <row r="18" spans="1:30" s="53" customFormat="1" ht="36" customHeight="1">
      <c r="A18" s="119" t="str">
        <f>'JADE+TIGER'!A9</f>
        <v>MSC ALLEGRA</v>
      </c>
      <c r="B18" s="119" t="str">
        <f>'JADE+TIGER'!B9</f>
        <v>GJ510W</v>
      </c>
      <c r="C18" s="120">
        <f>'JADE+TIGER'!C9</f>
        <v>45719.333333333336</v>
      </c>
      <c r="D18" s="120">
        <f>'JADE+TIGER'!D9</f>
        <v>45719.666666666664</v>
      </c>
      <c r="E18" s="120">
        <f>'JADE+TIGER'!E9</f>
        <v>45720</v>
      </c>
      <c r="F18" s="120">
        <f>'JADE+TIGER'!F9</f>
        <v>45722.666666666664</v>
      </c>
      <c r="G18" s="234" t="s">
        <v>540</v>
      </c>
      <c r="H18" s="235" t="s">
        <v>541</v>
      </c>
      <c r="I18" s="114">
        <f t="shared" ref="I18:L18" si="12">I17+7</f>
        <v>45737.666666666664</v>
      </c>
      <c r="J18" s="114">
        <f t="shared" si="12"/>
        <v>45764.666666666664</v>
      </c>
      <c r="K18" s="114">
        <f t="shared" si="12"/>
        <v>45769.666666666664</v>
      </c>
      <c r="L18" s="114">
        <f t="shared" si="12"/>
        <v>45772.666666666664</v>
      </c>
      <c r="M18" s="114">
        <f>M17+7</f>
        <v>45775.666666666664</v>
      </c>
      <c r="N18"/>
      <c r="O18"/>
      <c r="P18"/>
      <c r="Q18"/>
      <c r="R18"/>
      <c r="S18"/>
      <c r="T18"/>
      <c r="U18"/>
      <c r="V18"/>
      <c r="W18"/>
      <c r="X18"/>
      <c r="Y18"/>
      <c r="Z18"/>
      <c r="AA18"/>
      <c r="AB18"/>
      <c r="AC18"/>
      <c r="AD18"/>
    </row>
    <row r="19" spans="1:30" s="53" customFormat="1" ht="36" customHeight="1">
      <c r="A19" s="119" t="str">
        <f>'JADE+TIGER'!A10</f>
        <v>MSC METTE</v>
      </c>
      <c r="B19" s="119" t="str">
        <f>'JADE+TIGER'!B10</f>
        <v>GJ511W</v>
      </c>
      <c r="C19" s="120">
        <f>'JADE+TIGER'!C10</f>
        <v>45726.333333333336</v>
      </c>
      <c r="D19" s="120">
        <f>'JADE+TIGER'!D10</f>
        <v>45726.666666666664</v>
      </c>
      <c r="E19" s="120">
        <f>'JADE+TIGER'!E10</f>
        <v>45727</v>
      </c>
      <c r="F19" s="120">
        <f>'JADE+TIGER'!F10</f>
        <v>45729.666666666664</v>
      </c>
      <c r="G19" s="234" t="s">
        <v>542</v>
      </c>
      <c r="H19" s="235" t="s">
        <v>543</v>
      </c>
      <c r="I19" s="114">
        <f t="shared" ref="I19:L19" si="13">I18+7</f>
        <v>45744.666666666664</v>
      </c>
      <c r="J19" s="114">
        <f t="shared" si="13"/>
        <v>45771.666666666664</v>
      </c>
      <c r="K19" s="114">
        <f t="shared" si="13"/>
        <v>45776.666666666664</v>
      </c>
      <c r="L19" s="114">
        <f t="shared" si="13"/>
        <v>45779.666666666664</v>
      </c>
      <c r="M19" s="114">
        <f>M18+7</f>
        <v>45782.666666666664</v>
      </c>
      <c r="N19"/>
      <c r="O19"/>
      <c r="P19"/>
      <c r="Q19"/>
      <c r="R19"/>
      <c r="S19"/>
      <c r="T19"/>
      <c r="U19"/>
      <c r="V19"/>
      <c r="W19"/>
      <c r="X19"/>
      <c r="Y19"/>
      <c r="Z19"/>
      <c r="AA19"/>
      <c r="AB19"/>
      <c r="AC19"/>
      <c r="AD19"/>
    </row>
    <row r="20" spans="1:30" ht="36" customHeight="1">
      <c r="A20" s="13"/>
      <c r="B20" s="13"/>
      <c r="C20" s="13"/>
      <c r="D20" s="13"/>
      <c r="E20" s="13"/>
      <c r="F20" s="13"/>
      <c r="G20" s="13"/>
      <c r="H20" s="13"/>
      <c r="I20" s="13"/>
      <c r="J20" s="13"/>
      <c r="K20" s="13"/>
      <c r="L20" s="13"/>
    </row>
    <row r="21" spans="1:30" ht="15" customHeight="1">
      <c r="A21" s="577" t="s">
        <v>59</v>
      </c>
    </row>
    <row r="22" spans="1:30" ht="15" customHeight="1">
      <c r="A22" s="578" t="s">
        <v>60</v>
      </c>
    </row>
    <row r="23" spans="1:30" ht="15" customHeight="1">
      <c r="A23" s="578" t="s">
        <v>61</v>
      </c>
    </row>
    <row r="24" spans="1:30" ht="15" customHeight="1">
      <c r="A24" s="601" t="s">
        <v>62</v>
      </c>
    </row>
    <row r="25" spans="1:30" ht="15" customHeight="1">
      <c r="A25" s="576" t="s">
        <v>63</v>
      </c>
    </row>
    <row r="26" spans="1:30">
      <c r="A26" s="88"/>
      <c r="B26" s="88"/>
      <c r="C26" s="89"/>
      <c r="D26" s="89"/>
      <c r="E26" s="89"/>
      <c r="F26" s="89"/>
      <c r="G26" s="216"/>
      <c r="H26" s="90"/>
      <c r="I26" s="27"/>
      <c r="J26" s="27"/>
      <c r="K26" s="27"/>
      <c r="L26" s="27"/>
    </row>
    <row r="27" spans="1:30">
      <c r="A27" s="23" t="s">
        <v>263</v>
      </c>
      <c r="B27" s="14"/>
      <c r="C27" s="14"/>
      <c r="D27" s="14"/>
      <c r="E27" s="14" t="s">
        <v>243</v>
      </c>
      <c r="F27" s="14"/>
      <c r="G27" s="14"/>
      <c r="H27" s="14"/>
      <c r="I27" s="14"/>
      <c r="J27" s="14"/>
      <c r="K27" s="14"/>
      <c r="L27" s="14"/>
    </row>
    <row r="28" spans="1:30">
      <c r="A28" s="23" t="s">
        <v>264</v>
      </c>
      <c r="B28" s="14"/>
      <c r="C28" s="14"/>
      <c r="D28" s="14"/>
      <c r="E28" s="24"/>
      <c r="F28" s="14"/>
      <c r="G28" s="14"/>
      <c r="H28" s="14"/>
      <c r="I28" s="14"/>
      <c r="J28" s="14"/>
      <c r="K28" s="14"/>
      <c r="L28" s="14"/>
    </row>
    <row r="29" spans="1:30">
      <c r="A29" s="25" t="s">
        <v>64</v>
      </c>
      <c r="B29" s="14"/>
      <c r="C29" s="14"/>
      <c r="D29" s="14"/>
      <c r="E29" s="24"/>
      <c r="F29" s="14"/>
      <c r="G29" s="14"/>
      <c r="H29" s="14"/>
      <c r="I29" s="14"/>
      <c r="J29" s="14"/>
      <c r="K29" s="14"/>
      <c r="L29" s="14"/>
    </row>
    <row r="30" spans="1:30">
      <c r="A30" s="14" t="s">
        <v>65</v>
      </c>
      <c r="B30" s="14"/>
      <c r="C30" s="14"/>
      <c r="D30" s="14"/>
      <c r="E30" s="14"/>
      <c r="F30" s="26"/>
      <c r="G30" s="14"/>
      <c r="H30" s="14"/>
      <c r="I30" s="14"/>
      <c r="J30" s="14"/>
      <c r="K30" s="14"/>
      <c r="L30" s="14"/>
    </row>
  </sheetData>
  <mergeCells count="14">
    <mergeCell ref="A12:A13"/>
    <mergeCell ref="B12:B13"/>
    <mergeCell ref="C12:F12"/>
    <mergeCell ref="G12:G13"/>
    <mergeCell ref="A2:A3"/>
    <mergeCell ref="B2:B3"/>
    <mergeCell ref="C2:F2"/>
    <mergeCell ref="G2:G3"/>
    <mergeCell ref="F11:G11"/>
    <mergeCell ref="I2:I3"/>
    <mergeCell ref="H2:H3"/>
    <mergeCell ref="I12:I13"/>
    <mergeCell ref="H12:H13"/>
    <mergeCell ref="F1:G1"/>
  </mergeCells>
  <phoneticPr fontId="30" type="noConversion"/>
  <pageMargins left="0.7" right="0.7" top="0.75" bottom="0.75" header="0.3" footer="0.3"/>
  <pageSetup paperSize="9" orientation="portrait" r:id="rId1"/>
  <headerFooter>
    <oddFooter>&amp;L&amp;1#&amp;"Calibri"&amp;10&amp;K000000Sensitivity: Internal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AB29"/>
  <sheetViews>
    <sheetView tabSelected="1" zoomScaleNormal="100" workbookViewId="0"/>
  </sheetViews>
  <sheetFormatPr defaultRowHeight="14"/>
  <cols>
    <col min="1" max="1" width="6.83203125" customWidth="1"/>
    <col min="2" max="2" width="21.25" customWidth="1"/>
    <col min="3" max="6" width="18.25" customWidth="1"/>
    <col min="7" max="7" width="20.25" customWidth="1"/>
    <col min="8" max="8" width="22.25" bestFit="1" customWidth="1"/>
    <col min="9" max="9" width="12.25" customWidth="1"/>
    <col min="10" max="10" width="14.25" bestFit="1" customWidth="1"/>
    <col min="11" max="11" width="12.83203125" customWidth="1"/>
    <col min="12" max="12" width="13" bestFit="1" customWidth="1"/>
    <col min="13" max="13" width="11.75" customWidth="1"/>
    <col min="14" max="14" width="11.25" customWidth="1"/>
    <col min="15" max="15" width="13.25" customWidth="1"/>
  </cols>
  <sheetData>
    <row r="1" spans="1:28" s="13" customFormat="1" ht="48.75" customHeight="1">
      <c r="A1" s="192"/>
      <c r="B1" s="192"/>
      <c r="C1" s="192"/>
      <c r="D1" s="192"/>
      <c r="E1" s="192"/>
      <c r="F1" s="1031" t="s">
        <v>544</v>
      </c>
      <c r="G1" s="1031"/>
      <c r="H1" s="192"/>
      <c r="I1" s="193"/>
      <c r="J1" s="193"/>
      <c r="K1" s="193"/>
      <c r="L1" s="193"/>
      <c r="M1" s="193"/>
      <c r="N1" s="189">
        <f>'CONDOR+LYNX'!M1</f>
        <v>45689</v>
      </c>
      <c r="O1"/>
      <c r="P1"/>
      <c r="Q1"/>
      <c r="R1"/>
      <c r="S1"/>
      <c r="T1"/>
      <c r="U1"/>
      <c r="V1"/>
      <c r="W1"/>
      <c r="X1"/>
      <c r="Y1"/>
      <c r="Z1"/>
      <c r="AA1"/>
      <c r="AB1"/>
    </row>
    <row r="2" spans="1:28" s="14" customFormat="1">
      <c r="A2" s="1038"/>
      <c r="B2" s="1032" t="s">
        <v>18</v>
      </c>
      <c r="C2" s="1033" t="s">
        <v>19</v>
      </c>
      <c r="D2" s="1034" t="s">
        <v>20</v>
      </c>
      <c r="E2" s="1034"/>
      <c r="F2" s="1034"/>
      <c r="G2" s="1035"/>
      <c r="H2" s="1043" t="s">
        <v>21</v>
      </c>
      <c r="I2" s="1043" t="s">
        <v>19</v>
      </c>
      <c r="J2" s="1045" t="s">
        <v>22</v>
      </c>
      <c r="K2" s="194" t="s">
        <v>546</v>
      </c>
      <c r="L2" s="195" t="s">
        <v>547</v>
      </c>
      <c r="M2" s="254" t="s">
        <v>548</v>
      </c>
      <c r="N2"/>
      <c r="O2"/>
      <c r="P2"/>
      <c r="Q2"/>
      <c r="R2"/>
    </row>
    <row r="3" spans="1:28" s="14" customFormat="1">
      <c r="A3" s="1039"/>
      <c r="B3" s="1032"/>
      <c r="C3" s="1033"/>
      <c r="D3" s="196" t="s">
        <v>33</v>
      </c>
      <c r="E3" s="196" t="s">
        <v>34</v>
      </c>
      <c r="F3" s="196" t="s">
        <v>35</v>
      </c>
      <c r="G3" s="196" t="s">
        <v>36</v>
      </c>
      <c r="H3" s="1044"/>
      <c r="I3" s="1044"/>
      <c r="J3" s="1046"/>
      <c r="K3" s="197" t="s">
        <v>35</v>
      </c>
      <c r="L3" s="196" t="s">
        <v>35</v>
      </c>
      <c r="M3" s="132" t="s">
        <v>35</v>
      </c>
      <c r="N3"/>
      <c r="O3"/>
      <c r="P3"/>
      <c r="Q3"/>
      <c r="R3"/>
    </row>
    <row r="4" spans="1:28" s="14" customFormat="1" ht="33" customHeight="1">
      <c r="A4" s="315"/>
      <c r="B4" s="197" t="s">
        <v>549</v>
      </c>
      <c r="C4" s="197" t="s">
        <v>550</v>
      </c>
      <c r="D4" s="348">
        <f>E4-4/24</f>
        <v>45695.750000000007</v>
      </c>
      <c r="E4" s="348">
        <f>F4-44/48</f>
        <v>45695.916666666672</v>
      </c>
      <c r="F4" s="529">
        <f>G4-1</f>
        <v>45696.833333333336</v>
      </c>
      <c r="G4" s="529">
        <v>45697.833333333336</v>
      </c>
      <c r="H4" s="1036" t="s">
        <v>38</v>
      </c>
      <c r="I4" s="1036"/>
      <c r="J4" s="1037"/>
      <c r="K4" s="349">
        <f>G4+36</f>
        <v>45733.833333333336</v>
      </c>
      <c r="L4" s="349">
        <f>K4+3</f>
        <v>45736.833333333336</v>
      </c>
      <c r="M4" s="327">
        <f>L4+3</f>
        <v>45739.833333333336</v>
      </c>
    </row>
    <row r="5" spans="1:28" ht="33" customHeight="1">
      <c r="A5" s="315"/>
      <c r="B5" s="197" t="s">
        <v>50</v>
      </c>
      <c r="C5" s="197" t="s">
        <v>50</v>
      </c>
      <c r="D5" s="348">
        <f>D4+7</f>
        <v>45702.750000000007</v>
      </c>
      <c r="E5" s="348">
        <f>E4+7</f>
        <v>45702.916666666672</v>
      </c>
      <c r="F5" s="348">
        <f t="shared" ref="F5:F8" si="0">F4+7</f>
        <v>45703.833333333336</v>
      </c>
      <c r="G5" s="348">
        <f t="shared" ref="G5:G8" si="1">G4+7</f>
        <v>45704.833333333336</v>
      </c>
      <c r="H5" s="1036" t="s">
        <v>38</v>
      </c>
      <c r="I5" s="1036"/>
      <c r="J5" s="1037"/>
      <c r="K5" s="349">
        <f t="shared" ref="K5:M5" si="2">K4+7</f>
        <v>45740.833333333336</v>
      </c>
      <c r="L5" s="349">
        <f t="shared" si="2"/>
        <v>45743.833333333336</v>
      </c>
      <c r="M5" s="327">
        <f t="shared" si="2"/>
        <v>45746.833333333336</v>
      </c>
    </row>
    <row r="6" spans="1:28" ht="33" customHeight="1">
      <c r="A6" s="315"/>
      <c r="B6" s="197" t="s">
        <v>551</v>
      </c>
      <c r="C6" s="197" t="s">
        <v>552</v>
      </c>
      <c r="D6" s="348">
        <f t="shared" ref="D6:D8" si="3">D5+7</f>
        <v>45709.750000000007</v>
      </c>
      <c r="E6" s="348">
        <f t="shared" ref="E6:E8" si="4">E5+7</f>
        <v>45709.916666666672</v>
      </c>
      <c r="F6" s="348">
        <f t="shared" si="0"/>
        <v>45710.833333333336</v>
      </c>
      <c r="G6" s="348">
        <f t="shared" si="1"/>
        <v>45711.833333333336</v>
      </c>
      <c r="H6" s="1036" t="s">
        <v>38</v>
      </c>
      <c r="I6" s="1036"/>
      <c r="J6" s="1037"/>
      <c r="K6" s="349">
        <f t="shared" ref="K6:M6" si="5">K5+7</f>
        <v>45747.833333333336</v>
      </c>
      <c r="L6" s="349">
        <f t="shared" si="5"/>
        <v>45750.833333333336</v>
      </c>
      <c r="M6" s="327">
        <f t="shared" si="5"/>
        <v>45753.833333333336</v>
      </c>
    </row>
    <row r="7" spans="1:28" ht="33" customHeight="1">
      <c r="A7" s="315"/>
      <c r="B7" s="1079" t="s">
        <v>680</v>
      </c>
      <c r="C7" s="197" t="s">
        <v>553</v>
      </c>
      <c r="D7" s="348">
        <f t="shared" si="3"/>
        <v>45716.750000000007</v>
      </c>
      <c r="E7" s="348">
        <f t="shared" si="4"/>
        <v>45716.916666666672</v>
      </c>
      <c r="F7" s="348">
        <f t="shared" si="0"/>
        <v>45717.833333333336</v>
      </c>
      <c r="G7" s="348">
        <f t="shared" si="1"/>
        <v>45718.833333333336</v>
      </c>
      <c r="H7" s="1040" t="s">
        <v>38</v>
      </c>
      <c r="I7" s="1041"/>
      <c r="J7" s="1042"/>
      <c r="K7" s="349">
        <f t="shared" ref="K7:M8" si="6">K6+7</f>
        <v>45754.833333333336</v>
      </c>
      <c r="L7" s="349">
        <f t="shared" si="6"/>
        <v>45757.833333333336</v>
      </c>
      <c r="M7" s="327">
        <f t="shared" si="6"/>
        <v>45760.833333333336</v>
      </c>
    </row>
    <row r="8" spans="1:28" ht="33" customHeight="1">
      <c r="A8" s="315"/>
      <c r="B8" s="1080" t="s">
        <v>681</v>
      </c>
      <c r="C8" s="197" t="s">
        <v>554</v>
      </c>
      <c r="D8" s="348">
        <f t="shared" si="3"/>
        <v>45723.750000000007</v>
      </c>
      <c r="E8" s="348">
        <f t="shared" si="4"/>
        <v>45723.916666666672</v>
      </c>
      <c r="F8" s="348">
        <f t="shared" si="0"/>
        <v>45724.833333333336</v>
      </c>
      <c r="G8" s="348">
        <f t="shared" si="1"/>
        <v>45725.833333333336</v>
      </c>
      <c r="H8" s="1036" t="s">
        <v>38</v>
      </c>
      <c r="I8" s="1036"/>
      <c r="J8" s="1037"/>
      <c r="K8" s="349">
        <f t="shared" si="6"/>
        <v>45761.833333333336</v>
      </c>
      <c r="L8" s="349">
        <f t="shared" si="6"/>
        <v>45764.833333333336</v>
      </c>
      <c r="M8" s="327">
        <f t="shared" si="6"/>
        <v>45767.833333333336</v>
      </c>
    </row>
    <row r="9" spans="1:28" ht="33" customHeight="1">
      <c r="A9" s="66"/>
      <c r="B9" s="358"/>
      <c r="C9" s="358"/>
      <c r="D9" s="357"/>
      <c r="E9" s="357"/>
      <c r="F9" s="357"/>
      <c r="G9" s="357"/>
      <c r="H9" s="359"/>
      <c r="I9" s="359"/>
      <c r="J9" s="359"/>
      <c r="K9" s="200"/>
      <c r="L9" s="200"/>
      <c r="M9" s="200"/>
      <c r="N9" s="200"/>
    </row>
    <row r="10" spans="1:28" ht="33" customHeight="1">
      <c r="A10" s="319"/>
      <c r="B10" s="28"/>
      <c r="C10" s="54"/>
      <c r="D10" s="28"/>
      <c r="E10" s="28"/>
      <c r="F10" s="1031" t="s">
        <v>555</v>
      </c>
      <c r="G10" s="1031"/>
      <c r="H10" s="226"/>
      <c r="I10" s="226"/>
      <c r="J10" s="28"/>
      <c r="K10" s="1"/>
      <c r="L10" s="2"/>
      <c r="M10" s="28"/>
      <c r="N10" s="189"/>
    </row>
    <row r="11" spans="1:28" ht="15" customHeight="1">
      <c r="A11" s="1038" t="s">
        <v>545</v>
      </c>
      <c r="B11" s="786" t="s">
        <v>18</v>
      </c>
      <c r="C11" s="1055" t="s">
        <v>19</v>
      </c>
      <c r="D11" s="796" t="s">
        <v>20</v>
      </c>
      <c r="E11" s="796"/>
      <c r="F11" s="796"/>
      <c r="G11" s="796"/>
      <c r="H11" s="1052" t="s">
        <v>488</v>
      </c>
      <c r="I11" s="1053" t="s">
        <v>19</v>
      </c>
      <c r="J11" s="1050" t="s">
        <v>489</v>
      </c>
      <c r="K11" s="277" t="s">
        <v>556</v>
      </c>
      <c r="L11" s="548" t="s">
        <v>557</v>
      </c>
      <c r="M11" s="277" t="s">
        <v>558</v>
      </c>
      <c r="N11" s="277" t="s">
        <v>559</v>
      </c>
      <c r="O11" s="277" t="s">
        <v>560</v>
      </c>
    </row>
    <row r="12" spans="1:28" ht="15" customHeight="1">
      <c r="A12" s="1039"/>
      <c r="B12" s="786"/>
      <c r="C12" s="786"/>
      <c r="D12" s="136" t="s">
        <v>33</v>
      </c>
      <c r="E12" s="136" t="s">
        <v>34</v>
      </c>
      <c r="F12" s="136" t="s">
        <v>35</v>
      </c>
      <c r="G12" s="360" t="s">
        <v>36</v>
      </c>
      <c r="H12" s="796"/>
      <c r="I12" s="1054"/>
      <c r="J12" s="1051"/>
      <c r="K12" s="595" t="s">
        <v>35</v>
      </c>
      <c r="L12" s="548" t="s">
        <v>35</v>
      </c>
      <c r="M12" s="277" t="s">
        <v>35</v>
      </c>
      <c r="N12" s="277" t="s">
        <v>35</v>
      </c>
      <c r="O12" s="277" t="s">
        <v>35</v>
      </c>
    </row>
    <row r="13" spans="1:28" ht="33" customHeight="1">
      <c r="A13" s="315">
        <v>6</v>
      </c>
      <c r="B13" s="93" t="s">
        <v>657</v>
      </c>
      <c r="C13" s="93" t="s">
        <v>561</v>
      </c>
      <c r="D13" s="227">
        <f>F13-1</f>
        <v>45694</v>
      </c>
      <c r="E13" s="227">
        <f>G13-1</f>
        <v>45694.75</v>
      </c>
      <c r="F13" s="227">
        <f>G13-18/24</f>
        <v>45695</v>
      </c>
      <c r="G13" s="105">
        <v>45695.75</v>
      </c>
      <c r="H13" s="1056" t="s">
        <v>38</v>
      </c>
      <c r="I13" s="1048"/>
      <c r="J13" s="1049"/>
      <c r="K13" s="549">
        <f>G13+25</f>
        <v>45720.75</v>
      </c>
      <c r="L13" s="18">
        <f>K13+6</f>
        <v>45726.75</v>
      </c>
      <c r="M13" s="18">
        <f>L13+11</f>
        <v>45737.75</v>
      </c>
      <c r="N13" s="18">
        <f>M13+4</f>
        <v>45741.75</v>
      </c>
      <c r="O13" s="18">
        <f>N13+6</f>
        <v>45747.75</v>
      </c>
    </row>
    <row r="14" spans="1:28" ht="33" customHeight="1">
      <c r="A14" s="315">
        <f>A13+1</f>
        <v>7</v>
      </c>
      <c r="B14" s="93" t="s">
        <v>611</v>
      </c>
      <c r="C14" s="93" t="s">
        <v>562</v>
      </c>
      <c r="D14" s="227">
        <f t="shared" ref="D14:G16" si="7">D13+7</f>
        <v>45701</v>
      </c>
      <c r="E14" s="227">
        <f t="shared" si="7"/>
        <v>45701.75</v>
      </c>
      <c r="F14" s="227">
        <f t="shared" si="7"/>
        <v>45702</v>
      </c>
      <c r="G14" s="227">
        <f t="shared" si="7"/>
        <v>45702.75</v>
      </c>
      <c r="H14" s="1047" t="s">
        <v>38</v>
      </c>
      <c r="I14" s="1048"/>
      <c r="J14" s="1049"/>
      <c r="K14" s="551">
        <f>K13+7</f>
        <v>45727.75</v>
      </c>
      <c r="L14" s="18">
        <f t="shared" ref="L14:N17" si="8">L13+7</f>
        <v>45733.75</v>
      </c>
      <c r="M14" s="18">
        <f t="shared" si="8"/>
        <v>45744.75</v>
      </c>
      <c r="N14" s="18">
        <f t="shared" si="8"/>
        <v>45748.75</v>
      </c>
      <c r="O14" s="18">
        <f>O13+7</f>
        <v>45754.75</v>
      </c>
    </row>
    <row r="15" spans="1:28" ht="33" customHeight="1">
      <c r="A15" s="315">
        <f>A14+1</f>
        <v>8</v>
      </c>
      <c r="B15" s="690" t="s">
        <v>668</v>
      </c>
      <c r="C15" s="93" t="s">
        <v>564</v>
      </c>
      <c r="D15" s="227">
        <f t="shared" si="7"/>
        <v>45708</v>
      </c>
      <c r="E15" s="227">
        <f t="shared" si="7"/>
        <v>45708.75</v>
      </c>
      <c r="F15" s="227">
        <f t="shared" si="7"/>
        <v>45709</v>
      </c>
      <c r="G15" s="227">
        <f t="shared" si="7"/>
        <v>45709.75</v>
      </c>
      <c r="H15" s="1047" t="s">
        <v>38</v>
      </c>
      <c r="I15" s="1048"/>
      <c r="J15" s="1049"/>
      <c r="K15" s="551">
        <f>K14+7</f>
        <v>45734.75</v>
      </c>
      <c r="L15" s="18">
        <f t="shared" si="8"/>
        <v>45740.75</v>
      </c>
      <c r="M15" s="18">
        <f t="shared" si="8"/>
        <v>45751.75</v>
      </c>
      <c r="N15" s="18">
        <f t="shared" si="8"/>
        <v>45755.75</v>
      </c>
      <c r="O15" s="18">
        <f>O14+7</f>
        <v>45761.75</v>
      </c>
    </row>
    <row r="16" spans="1:28" ht="33" customHeight="1">
      <c r="A16" s="315">
        <f>A15+1</f>
        <v>9</v>
      </c>
      <c r="B16" s="690" t="s">
        <v>669</v>
      </c>
      <c r="C16" s="93" t="s">
        <v>565</v>
      </c>
      <c r="D16" s="227">
        <f t="shared" si="7"/>
        <v>45715</v>
      </c>
      <c r="E16" s="227">
        <f t="shared" si="7"/>
        <v>45715.75</v>
      </c>
      <c r="F16" s="227">
        <f t="shared" si="7"/>
        <v>45716</v>
      </c>
      <c r="G16" s="227">
        <f t="shared" si="7"/>
        <v>45716.75</v>
      </c>
      <c r="H16" s="1047" t="s">
        <v>38</v>
      </c>
      <c r="I16" s="1048"/>
      <c r="J16" s="1049"/>
      <c r="K16" s="551">
        <f>K15+7</f>
        <v>45741.75</v>
      </c>
      <c r="L16" s="18">
        <f t="shared" si="8"/>
        <v>45747.75</v>
      </c>
      <c r="M16" s="18">
        <f t="shared" si="8"/>
        <v>45758.75</v>
      </c>
      <c r="N16" s="18">
        <f t="shared" si="8"/>
        <v>45762.75</v>
      </c>
      <c r="O16" s="18">
        <f>O15+7</f>
        <v>45768.75</v>
      </c>
    </row>
    <row r="17" spans="1:15" ht="33" customHeight="1">
      <c r="A17" s="315">
        <f>A16+1</f>
        <v>10</v>
      </c>
      <c r="B17" s="690" t="s">
        <v>563</v>
      </c>
      <c r="C17" s="93" t="s">
        <v>670</v>
      </c>
      <c r="D17" s="227">
        <f t="shared" ref="D17" si="9">D16+7</f>
        <v>45722</v>
      </c>
      <c r="E17" s="227">
        <f t="shared" ref="E17" si="10">E16+7</f>
        <v>45722.75</v>
      </c>
      <c r="F17" s="227">
        <f t="shared" ref="F17" si="11">F16+7</f>
        <v>45723</v>
      </c>
      <c r="G17" s="227">
        <f t="shared" ref="G17" si="12">G16+7</f>
        <v>45723.75</v>
      </c>
      <c r="H17" s="1047" t="s">
        <v>38</v>
      </c>
      <c r="I17" s="1048"/>
      <c r="J17" s="1049"/>
      <c r="K17" s="551">
        <f>K16+7</f>
        <v>45748.75</v>
      </c>
      <c r="L17" s="18">
        <f t="shared" si="8"/>
        <v>45754.75</v>
      </c>
      <c r="M17" s="18">
        <f t="shared" si="8"/>
        <v>45765.75</v>
      </c>
      <c r="N17" s="18">
        <f t="shared" si="8"/>
        <v>45769.75</v>
      </c>
      <c r="O17" s="18">
        <f>O16+7</f>
        <v>45775.75</v>
      </c>
    </row>
    <row r="18" spans="1:15" ht="33" customHeight="1">
      <c r="A18" s="8"/>
      <c r="B18" s="48"/>
      <c r="C18" s="48"/>
      <c r="D18" s="190"/>
      <c r="E18" s="190"/>
      <c r="F18" s="190"/>
      <c r="G18" s="190"/>
      <c r="H18" s="48"/>
      <c r="I18" s="48"/>
      <c r="J18" s="27"/>
      <c r="K18" s="27"/>
      <c r="L18" s="27"/>
      <c r="M18" s="27"/>
      <c r="N18" s="27"/>
    </row>
    <row r="19" spans="1:15" ht="15" customHeight="1">
      <c r="A19" s="577" t="s">
        <v>59</v>
      </c>
    </row>
    <row r="20" spans="1:15" ht="15" customHeight="1">
      <c r="A20" s="578" t="s">
        <v>60</v>
      </c>
    </row>
    <row r="21" spans="1:15" ht="15" customHeight="1">
      <c r="A21" s="578" t="s">
        <v>61</v>
      </c>
    </row>
    <row r="22" spans="1:15" ht="15" customHeight="1">
      <c r="A22" s="601" t="s">
        <v>62</v>
      </c>
    </row>
    <row r="23" spans="1:15" ht="15" customHeight="1">
      <c r="A23" s="576" t="s">
        <v>63</v>
      </c>
    </row>
    <row r="24" spans="1:15" ht="15" customHeight="1">
      <c r="A24" s="576"/>
    </row>
    <row r="25" spans="1:15" ht="15" customHeight="1">
      <c r="A25" s="576"/>
    </row>
    <row r="26" spans="1:15" ht="14.5" customHeight="1">
      <c r="A26" s="23" t="s">
        <v>263</v>
      </c>
      <c r="B26" s="32"/>
      <c r="C26" s="32"/>
      <c r="D26" s="32"/>
      <c r="E26" s="32"/>
      <c r="F26" s="8"/>
      <c r="G26" s="33"/>
      <c r="H26" s="8"/>
      <c r="I26" s="8"/>
      <c r="J26" s="8"/>
      <c r="K26" s="8"/>
      <c r="L26" s="8"/>
    </row>
    <row r="27" spans="1:15">
      <c r="A27" s="32" t="s">
        <v>411</v>
      </c>
      <c r="B27" s="32"/>
      <c r="C27" s="32"/>
      <c r="D27" s="32"/>
      <c r="E27" s="32"/>
      <c r="F27" s="8"/>
      <c r="G27" s="8"/>
      <c r="H27" s="8"/>
      <c r="I27" s="8"/>
      <c r="J27" s="8"/>
      <c r="K27" s="8"/>
      <c r="L27" s="8"/>
      <c r="M27" s="14"/>
      <c r="N27" s="8"/>
    </row>
    <row r="28" spans="1:15">
      <c r="A28" s="25" t="s">
        <v>64</v>
      </c>
      <c r="B28" s="23"/>
      <c r="C28" s="23"/>
      <c r="D28" s="23"/>
      <c r="E28" s="23"/>
      <c r="F28" s="8"/>
      <c r="H28" s="8"/>
      <c r="I28" s="8"/>
      <c r="J28" s="8"/>
      <c r="K28" s="8"/>
      <c r="L28" s="8"/>
      <c r="M28" s="14"/>
      <c r="N28" s="8"/>
    </row>
    <row r="29" spans="1:15">
      <c r="A29" s="14" t="s">
        <v>65</v>
      </c>
      <c r="B29" s="14"/>
      <c r="C29" s="14"/>
      <c r="D29" s="14"/>
      <c r="E29" s="14"/>
      <c r="F29" s="26"/>
      <c r="G29" s="14"/>
      <c r="H29" s="14"/>
      <c r="I29" s="14"/>
      <c r="J29" s="14"/>
      <c r="K29" s="14"/>
      <c r="L29" s="14"/>
      <c r="M29" s="14"/>
      <c r="N29" s="30"/>
    </row>
  </sheetData>
  <mergeCells count="26">
    <mergeCell ref="H15:J15"/>
    <mergeCell ref="H16:J16"/>
    <mergeCell ref="H17:J17"/>
    <mergeCell ref="F10:G10"/>
    <mergeCell ref="A11:A12"/>
    <mergeCell ref="B11:B12"/>
    <mergeCell ref="J11:J12"/>
    <mergeCell ref="H11:H12"/>
    <mergeCell ref="I11:I12"/>
    <mergeCell ref="C11:C12"/>
    <mergeCell ref="D11:G11"/>
    <mergeCell ref="H13:J13"/>
    <mergeCell ref="H14:J14"/>
    <mergeCell ref="A2:A3"/>
    <mergeCell ref="H6:J6"/>
    <mergeCell ref="H7:J7"/>
    <mergeCell ref="H2:H3"/>
    <mergeCell ref="I2:I3"/>
    <mergeCell ref="J2:J3"/>
    <mergeCell ref="H4:J4"/>
    <mergeCell ref="H5:J5"/>
    <mergeCell ref="F1:G1"/>
    <mergeCell ref="B2:B3"/>
    <mergeCell ref="C2:C3"/>
    <mergeCell ref="D2:G2"/>
    <mergeCell ref="H8:J8"/>
  </mergeCells>
  <phoneticPr fontId="30" type="noConversion"/>
  <pageMargins left="0.7" right="0.7" top="0.75" bottom="0.75" header="0.3" footer="0.3"/>
  <pageSetup paperSize="9" orientation="portrait" r:id="rId1"/>
  <headerFooter>
    <oddFooter>&amp;L&amp;1#&amp;"Calibri"&amp;10&amp;K000000Sensitivity: Internal</oddFooter>
  </headerFooter>
  <ignoredErrors>
    <ignoredError sqref="F7:L7 M7" unlockedFormula="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dimension ref="A1:Z33"/>
  <sheetViews>
    <sheetView topLeftCell="A5" workbookViewId="0">
      <selection activeCell="A19" sqref="A19:B20"/>
    </sheetView>
  </sheetViews>
  <sheetFormatPr defaultRowHeight="14"/>
  <cols>
    <col min="1" max="1" width="36" customWidth="1"/>
    <col min="2" max="2" width="13.1640625" customWidth="1"/>
    <col min="3" max="6" width="16" customWidth="1"/>
    <col min="7" max="7" width="23" customWidth="1"/>
    <col min="8" max="8" width="12.25" customWidth="1"/>
    <col min="9" max="9" width="14.83203125" customWidth="1"/>
    <col min="10" max="10" width="16" customWidth="1"/>
    <col min="11" max="11" width="20.25" customWidth="1"/>
    <col min="12" max="16" width="16" customWidth="1"/>
  </cols>
  <sheetData>
    <row r="1" spans="1:26" s="3" customFormat="1" ht="41.25" customHeight="1">
      <c r="F1" s="1067" t="s">
        <v>566</v>
      </c>
      <c r="G1" s="1067"/>
      <c r="H1" s="61"/>
      <c r="J1" s="62"/>
      <c r="O1" s="1">
        <f>'CONDOR+LYNX'!M1</f>
        <v>45689</v>
      </c>
    </row>
    <row r="2" spans="1:26" s="3" customFormat="1" ht="9.75" customHeight="1" thickBot="1">
      <c r="F2" s="162"/>
      <c r="G2" s="162"/>
      <c r="H2" s="61"/>
      <c r="J2" s="62"/>
      <c r="O2" s="1"/>
    </row>
    <row r="3" spans="1:26" s="14" customFormat="1">
      <c r="A3" s="1057" t="s">
        <v>18</v>
      </c>
      <c r="B3" s="1065" t="s">
        <v>19</v>
      </c>
      <c r="C3" s="1065" t="s">
        <v>20</v>
      </c>
      <c r="D3" s="1065"/>
      <c r="E3" s="1065"/>
      <c r="F3" s="1065"/>
      <c r="G3" s="1065" t="s">
        <v>21</v>
      </c>
      <c r="H3" s="1065" t="s">
        <v>19</v>
      </c>
      <c r="I3" s="1069" t="s">
        <v>22</v>
      </c>
      <c r="J3" s="164" t="s">
        <v>560</v>
      </c>
      <c r="K3" s="164" t="s">
        <v>567</v>
      </c>
      <c r="L3" s="72" t="s">
        <v>568</v>
      </c>
      <c r="M3" s="72" t="s">
        <v>569</v>
      </c>
      <c r="N3" s="72" t="s">
        <v>570</v>
      </c>
      <c r="O3" s="63" t="s">
        <v>571</v>
      </c>
      <c r="P3"/>
    </row>
    <row r="4" spans="1:26" s="14" customFormat="1">
      <c r="A4" s="1058"/>
      <c r="B4" s="1066"/>
      <c r="C4" s="163" t="s">
        <v>33</v>
      </c>
      <c r="D4" s="163" t="s">
        <v>34</v>
      </c>
      <c r="E4" s="163" t="s">
        <v>35</v>
      </c>
      <c r="F4" s="163" t="s">
        <v>36</v>
      </c>
      <c r="G4" s="1066"/>
      <c r="H4" s="1066"/>
      <c r="I4" s="1070"/>
      <c r="J4" s="165" t="s">
        <v>35</v>
      </c>
      <c r="K4" s="163" t="s">
        <v>35</v>
      </c>
      <c r="L4" s="163" t="s">
        <v>35</v>
      </c>
      <c r="M4" s="163" t="s">
        <v>35</v>
      </c>
      <c r="N4" s="163" t="s">
        <v>35</v>
      </c>
      <c r="O4" s="16" t="s">
        <v>35</v>
      </c>
      <c r="P4"/>
    </row>
    <row r="5" spans="1:26" s="14" customFormat="1" ht="35.25" customHeight="1">
      <c r="A5" s="276" t="str">
        <f>'JADE+TIGER'!A5</f>
        <v>MSC MIA</v>
      </c>
      <c r="B5" s="184" t="str">
        <f>'JADE+TIGER'!B5</f>
        <v>GJ506W</v>
      </c>
      <c r="C5" s="185">
        <f>'JADE+TIGER'!C5</f>
        <v>45691.333333333336</v>
      </c>
      <c r="D5" s="4">
        <f>'JADE+TIGER'!D5</f>
        <v>45691.666666666664</v>
      </c>
      <c r="E5" s="4">
        <f>'JADE+TIGER'!E5</f>
        <v>45692</v>
      </c>
      <c r="F5" s="206">
        <f>'JADE+TIGER'!F5</f>
        <v>45694.666666666664</v>
      </c>
      <c r="G5" s="119" t="s">
        <v>572</v>
      </c>
      <c r="H5" s="128" t="s">
        <v>573</v>
      </c>
      <c r="I5" s="212">
        <v>45707</v>
      </c>
      <c r="J5" s="109">
        <v>45740</v>
      </c>
      <c r="K5" s="109">
        <f>J5+2</f>
        <v>45742</v>
      </c>
      <c r="L5" s="109">
        <f>K5+2</f>
        <v>45744</v>
      </c>
      <c r="M5" s="109">
        <f>L5+3</f>
        <v>45747</v>
      </c>
      <c r="N5" s="109">
        <f>M5+1</f>
        <v>45748</v>
      </c>
      <c r="O5" s="110">
        <f>N5+4</f>
        <v>45752</v>
      </c>
      <c r="P5" s="64"/>
      <c r="Q5"/>
      <c r="R5"/>
      <c r="S5"/>
    </row>
    <row r="6" spans="1:26" s="14" customFormat="1" ht="35.25" customHeight="1">
      <c r="A6" s="274" t="str">
        <f>'JADE+TIGER'!A6</f>
        <v>MSC MIRJAM</v>
      </c>
      <c r="B6" s="184" t="str">
        <f>'JADE+TIGER'!B6</f>
        <v>GJ507W</v>
      </c>
      <c r="C6" s="185">
        <f>'JADE+TIGER'!C6</f>
        <v>45698.333333333336</v>
      </c>
      <c r="D6" s="4">
        <f>'JADE+TIGER'!D6</f>
        <v>45698.666666666664</v>
      </c>
      <c r="E6" s="4">
        <f>'JADE+TIGER'!E6</f>
        <v>45699</v>
      </c>
      <c r="F6" s="206">
        <f>'JADE+TIGER'!F6</f>
        <v>45701.666666666664</v>
      </c>
      <c r="G6" s="332" t="s">
        <v>574</v>
      </c>
      <c r="H6" s="128" t="s">
        <v>575</v>
      </c>
      <c r="I6" s="144">
        <f>I5+7</f>
        <v>45714</v>
      </c>
      <c r="J6" s="109">
        <f t="shared" ref="I6:O10" si="0">J5+7</f>
        <v>45747</v>
      </c>
      <c r="K6" s="109">
        <f t="shared" si="0"/>
        <v>45749</v>
      </c>
      <c r="L6" s="109">
        <f t="shared" si="0"/>
        <v>45751</v>
      </c>
      <c r="M6" s="109">
        <f t="shared" si="0"/>
        <v>45754</v>
      </c>
      <c r="N6" s="109">
        <f t="shared" si="0"/>
        <v>45755</v>
      </c>
      <c r="O6" s="110">
        <f t="shared" si="0"/>
        <v>45759</v>
      </c>
      <c r="P6" s="64"/>
      <c r="Q6"/>
    </row>
    <row r="7" spans="1:26" s="14" customFormat="1" ht="35.25" customHeight="1">
      <c r="A7" s="274" t="str">
        <f>'JADE+TIGER'!A7</f>
        <v>MSC AMELIA</v>
      </c>
      <c r="B7" s="184" t="str">
        <f>'JADE+TIGER'!B7</f>
        <v>GJ508W</v>
      </c>
      <c r="C7" s="185">
        <f>'JADE+TIGER'!C7</f>
        <v>45705.333333333336</v>
      </c>
      <c r="D7" s="4">
        <f>'JADE+TIGER'!D7</f>
        <v>45705.666666666664</v>
      </c>
      <c r="E7" s="4">
        <f>'JADE+TIGER'!E7</f>
        <v>45706</v>
      </c>
      <c r="F7" s="206">
        <f>'JADE+TIGER'!F7</f>
        <v>45708.666666666664</v>
      </c>
      <c r="G7" s="119" t="s">
        <v>576</v>
      </c>
      <c r="H7" s="356" t="s">
        <v>577</v>
      </c>
      <c r="I7" s="144">
        <f t="shared" si="0"/>
        <v>45721</v>
      </c>
      <c r="J7" s="109">
        <f>J6+7</f>
        <v>45754</v>
      </c>
      <c r="K7" s="109">
        <f t="shared" si="0"/>
        <v>45756</v>
      </c>
      <c r="L7" s="109">
        <f t="shared" si="0"/>
        <v>45758</v>
      </c>
      <c r="M7" s="109">
        <f t="shared" si="0"/>
        <v>45761</v>
      </c>
      <c r="N7" s="109">
        <f t="shared" si="0"/>
        <v>45762</v>
      </c>
      <c r="O7" s="110">
        <f t="shared" si="0"/>
        <v>45766</v>
      </c>
      <c r="P7" s="64"/>
      <c r="Q7"/>
    </row>
    <row r="8" spans="1:26" s="14" customFormat="1" ht="35.25" customHeight="1">
      <c r="A8" s="274" t="str">
        <f>'JADE+TIGER'!A8</f>
        <v>MSC TESSA</v>
      </c>
      <c r="B8" s="184" t="str">
        <f>'JADE+TIGER'!B8</f>
        <v>GJ509W</v>
      </c>
      <c r="C8" s="185">
        <f>'JADE+TIGER'!C8</f>
        <v>45712.333333333336</v>
      </c>
      <c r="D8" s="4">
        <f>'JADE+TIGER'!D8</f>
        <v>45712.666666666664</v>
      </c>
      <c r="E8" s="4">
        <f>'JADE+TIGER'!E8</f>
        <v>45713</v>
      </c>
      <c r="F8" s="206">
        <f>'JADE+TIGER'!F8</f>
        <v>45715.666666666664</v>
      </c>
      <c r="G8" s="332" t="s">
        <v>578</v>
      </c>
      <c r="H8" s="335" t="s">
        <v>579</v>
      </c>
      <c r="I8" s="144">
        <f t="shared" si="0"/>
        <v>45728</v>
      </c>
      <c r="J8" s="109">
        <f t="shared" si="0"/>
        <v>45761</v>
      </c>
      <c r="K8" s="109">
        <f t="shared" si="0"/>
        <v>45763</v>
      </c>
      <c r="L8" s="109">
        <f t="shared" si="0"/>
        <v>45765</v>
      </c>
      <c r="M8" s="109">
        <f t="shared" si="0"/>
        <v>45768</v>
      </c>
      <c r="N8" s="109">
        <f t="shared" si="0"/>
        <v>45769</v>
      </c>
      <c r="O8" s="110">
        <f t="shared" si="0"/>
        <v>45773</v>
      </c>
      <c r="P8" s="64"/>
      <c r="Q8"/>
      <c r="R8"/>
      <c r="T8"/>
      <c r="U8"/>
      <c r="V8"/>
      <c r="W8"/>
      <c r="X8"/>
      <c r="Y8"/>
      <c r="Z8"/>
    </row>
    <row r="9" spans="1:26" s="14" customFormat="1" ht="35.25" customHeight="1">
      <c r="A9" s="274" t="str">
        <f>'JADE+TIGER'!A9</f>
        <v>MSC ALLEGRA</v>
      </c>
      <c r="B9" s="184" t="str">
        <f>'JADE+TIGER'!B9</f>
        <v>GJ510W</v>
      </c>
      <c r="C9" s="185">
        <f>'JADE+TIGER'!C9</f>
        <v>45719.333333333336</v>
      </c>
      <c r="D9" s="4">
        <f>'JADE+TIGER'!D9</f>
        <v>45719.666666666664</v>
      </c>
      <c r="E9" s="4">
        <f>'JADE+TIGER'!E9</f>
        <v>45720</v>
      </c>
      <c r="F9" s="206">
        <f>'JADE+TIGER'!F9</f>
        <v>45722.666666666664</v>
      </c>
      <c r="G9" s="334" t="s">
        <v>580</v>
      </c>
      <c r="H9" s="128" t="s">
        <v>581</v>
      </c>
      <c r="I9" s="144">
        <f>I8+7</f>
        <v>45735</v>
      </c>
      <c r="J9" s="109">
        <f t="shared" si="0"/>
        <v>45768</v>
      </c>
      <c r="K9" s="109">
        <f t="shared" si="0"/>
        <v>45770</v>
      </c>
      <c r="L9" s="109">
        <f t="shared" si="0"/>
        <v>45772</v>
      </c>
      <c r="M9" s="109">
        <f t="shared" si="0"/>
        <v>45775</v>
      </c>
      <c r="N9" s="109">
        <f t="shared" si="0"/>
        <v>45776</v>
      </c>
      <c r="O9" s="110">
        <f t="shared" si="0"/>
        <v>45780</v>
      </c>
      <c r="P9" s="64"/>
      <c r="Q9"/>
      <c r="R9"/>
      <c r="S9"/>
      <c r="T9"/>
      <c r="U9"/>
      <c r="V9"/>
      <c r="W9"/>
      <c r="X9"/>
      <c r="Y9"/>
      <c r="Z9"/>
    </row>
    <row r="10" spans="1:26" s="14" customFormat="1" ht="35.25" customHeight="1">
      <c r="A10" s="275" t="str">
        <f>'JADE+TIGER'!A10</f>
        <v>MSC METTE</v>
      </c>
      <c r="B10" s="207" t="str">
        <f>'JADE+TIGER'!B10</f>
        <v>GJ511W</v>
      </c>
      <c r="C10" s="208">
        <f>'JADE+TIGER'!C10</f>
        <v>45726.333333333336</v>
      </c>
      <c r="D10" s="208">
        <f>'JADE+TIGER'!D10</f>
        <v>45726.666666666664</v>
      </c>
      <c r="E10" s="208">
        <f>'JADE+TIGER'!E10</f>
        <v>45727</v>
      </c>
      <c r="F10" s="220">
        <f>'JADE+TIGER'!F10</f>
        <v>45729.666666666664</v>
      </c>
      <c r="G10" s="333" t="s">
        <v>582</v>
      </c>
      <c r="H10" s="336" t="s">
        <v>583</v>
      </c>
      <c r="I10" s="213">
        <f t="shared" si="0"/>
        <v>45742</v>
      </c>
      <c r="J10" s="209">
        <f>J9+7</f>
        <v>45775</v>
      </c>
      <c r="K10" s="209">
        <f t="shared" si="0"/>
        <v>45777</v>
      </c>
      <c r="L10" s="209">
        <f t="shared" si="0"/>
        <v>45779</v>
      </c>
      <c r="M10" s="209">
        <f t="shared" si="0"/>
        <v>45782</v>
      </c>
      <c r="N10" s="209">
        <f t="shared" si="0"/>
        <v>45783</v>
      </c>
      <c r="O10" s="210">
        <f t="shared" si="0"/>
        <v>45787</v>
      </c>
      <c r="P10" s="64"/>
      <c r="Q10"/>
      <c r="R10"/>
      <c r="S10"/>
      <c r="T10"/>
      <c r="U10"/>
      <c r="V10"/>
      <c r="W10"/>
      <c r="X10"/>
      <c r="Y10"/>
      <c r="Z10"/>
    </row>
    <row r="11" spans="1:26" s="8" customFormat="1" ht="24.75" customHeight="1">
      <c r="B11" s="31"/>
      <c r="F11" s="840" t="s">
        <v>584</v>
      </c>
      <c r="G11" s="840"/>
      <c r="H11" s="840"/>
    </row>
    <row r="12" spans="1:26" s="8" customFormat="1" ht="9.75" customHeight="1" thickBot="1">
      <c r="B12" s="31"/>
      <c r="F12" s="158"/>
      <c r="G12" s="158"/>
      <c r="H12" s="158"/>
    </row>
    <row r="13" spans="1:26" s="14" customFormat="1" ht="15" customHeight="1">
      <c r="A13" s="1059" t="s">
        <v>18</v>
      </c>
      <c r="B13" s="844" t="s">
        <v>19</v>
      </c>
      <c r="C13" s="844" t="s">
        <v>20</v>
      </c>
      <c r="D13" s="844"/>
      <c r="E13" s="844"/>
      <c r="F13" s="844"/>
      <c r="G13" s="844" t="s">
        <v>21</v>
      </c>
      <c r="H13" s="844" t="s">
        <v>19</v>
      </c>
      <c r="I13" s="834" t="s">
        <v>22</v>
      </c>
      <c r="J13" s="154" t="s">
        <v>585</v>
      </c>
      <c r="K13" s="154" t="s">
        <v>586</v>
      </c>
      <c r="L13" s="154" t="s">
        <v>587</v>
      </c>
      <c r="M13" s="65" t="s">
        <v>588</v>
      </c>
      <c r="P13" s="425"/>
      <c r="Q13" s="66"/>
      <c r="R13" s="66"/>
      <c r="S13" s="66"/>
      <c r="T13" s="66"/>
      <c r="U13" s="66"/>
    </row>
    <row r="14" spans="1:26" s="14" customFormat="1" ht="15" customHeight="1">
      <c r="A14" s="1060"/>
      <c r="B14" s="1068"/>
      <c r="C14" s="157" t="s">
        <v>33</v>
      </c>
      <c r="D14" s="157" t="s">
        <v>34</v>
      </c>
      <c r="E14" s="157" t="s">
        <v>35</v>
      </c>
      <c r="F14" s="157" t="s">
        <v>36</v>
      </c>
      <c r="G14" s="788"/>
      <c r="H14" s="788"/>
      <c r="I14" s="790"/>
      <c r="J14" s="132" t="s">
        <v>35</v>
      </c>
      <c r="K14" s="132" t="s">
        <v>35</v>
      </c>
      <c r="L14" s="132" t="s">
        <v>35</v>
      </c>
      <c r="M14" s="67" t="s">
        <v>35</v>
      </c>
      <c r="P14" s="75"/>
      <c r="Q14" s="66"/>
      <c r="R14" s="66"/>
      <c r="S14" s="66"/>
      <c r="T14" s="66"/>
      <c r="U14" s="66"/>
    </row>
    <row r="15" spans="1:26" s="14" customFormat="1" ht="33.65" customHeight="1">
      <c r="A15" s="603" t="s">
        <v>589</v>
      </c>
      <c r="B15" s="561" t="s">
        <v>590</v>
      </c>
      <c r="C15" s="262">
        <v>45692.708333333336</v>
      </c>
      <c r="D15" s="10">
        <v>45693.5</v>
      </c>
      <c r="E15" s="10">
        <v>45693.75</v>
      </c>
      <c r="F15" s="12">
        <v>45695</v>
      </c>
      <c r="G15" s="1062" t="s">
        <v>38</v>
      </c>
      <c r="H15" s="1062"/>
      <c r="I15" s="1062"/>
      <c r="J15" s="109">
        <v>45713</v>
      </c>
      <c r="K15" s="69">
        <v>45721</v>
      </c>
      <c r="L15" s="69">
        <v>45725</v>
      </c>
      <c r="M15" s="70">
        <v>45733</v>
      </c>
      <c r="P15" s="426"/>
      <c r="Q15" s="66"/>
      <c r="R15" s="66"/>
      <c r="S15" s="66"/>
      <c r="T15" s="66"/>
      <c r="U15" s="66"/>
    </row>
    <row r="16" spans="1:26" s="14" customFormat="1" ht="33.65" customHeight="1">
      <c r="A16" s="719" t="s">
        <v>591</v>
      </c>
      <c r="B16" s="720" t="s">
        <v>592</v>
      </c>
      <c r="C16" s="721">
        <f>C15+7</f>
        <v>45699.708333333336</v>
      </c>
      <c r="D16" s="722">
        <f>D15+7</f>
        <v>45700.5</v>
      </c>
      <c r="E16" s="722">
        <f>E15+7</f>
        <v>45700.75</v>
      </c>
      <c r="F16" s="723">
        <f>F15+7</f>
        <v>45702</v>
      </c>
      <c r="G16" s="1061" t="s">
        <v>38</v>
      </c>
      <c r="H16" s="1061"/>
      <c r="I16" s="1061"/>
      <c r="J16" s="724">
        <f>J15+7</f>
        <v>45720</v>
      </c>
      <c r="K16" s="724">
        <f t="shared" ref="K16:L16" si="1">K15+7</f>
        <v>45728</v>
      </c>
      <c r="L16" s="724">
        <f t="shared" si="1"/>
        <v>45732</v>
      </c>
      <c r="M16" s="725">
        <f>M15+7</f>
        <v>45740</v>
      </c>
      <c r="P16" s="426"/>
      <c r="Q16" s="66"/>
      <c r="R16" s="66"/>
      <c r="S16" s="66"/>
      <c r="T16" s="66"/>
      <c r="U16" s="66"/>
    </row>
    <row r="17" spans="1:21" s="14" customFormat="1" ht="33.65" customHeight="1">
      <c r="A17" s="740" t="s">
        <v>591</v>
      </c>
      <c r="B17" s="741" t="s">
        <v>643</v>
      </c>
      <c r="C17" s="204">
        <f t="shared" ref="C17:F18" si="2">C16+7</f>
        <v>45706.708333333336</v>
      </c>
      <c r="D17" s="17">
        <f t="shared" si="2"/>
        <v>45707.5</v>
      </c>
      <c r="E17" s="17">
        <f t="shared" si="2"/>
        <v>45707.75</v>
      </c>
      <c r="F17" s="68">
        <f t="shared" si="2"/>
        <v>45709</v>
      </c>
      <c r="G17" s="1062" t="s">
        <v>38</v>
      </c>
      <c r="H17" s="1062"/>
      <c r="I17" s="1062"/>
      <c r="J17" s="69">
        <f>J16+7</f>
        <v>45727</v>
      </c>
      <c r="K17" s="69">
        <f t="shared" ref="K17:L17" si="3">K16+7</f>
        <v>45735</v>
      </c>
      <c r="L17" s="69">
        <f t="shared" si="3"/>
        <v>45739</v>
      </c>
      <c r="M17" s="70">
        <f>M16+7</f>
        <v>45747</v>
      </c>
      <c r="P17" s="426"/>
      <c r="Q17" s="66"/>
      <c r="R17" s="66"/>
      <c r="S17" s="66"/>
      <c r="T17" s="66"/>
      <c r="U17" s="66"/>
    </row>
    <row r="18" spans="1:21" s="14" customFormat="1" ht="33.65" customHeight="1">
      <c r="A18" s="740" t="s">
        <v>593</v>
      </c>
      <c r="B18" s="742" t="s">
        <v>594</v>
      </c>
      <c r="C18" s="17">
        <f t="shared" si="2"/>
        <v>45713.708333333336</v>
      </c>
      <c r="D18" s="17">
        <f t="shared" si="2"/>
        <v>45714.5</v>
      </c>
      <c r="E18" s="17">
        <f t="shared" si="2"/>
        <v>45714.75</v>
      </c>
      <c r="F18" s="68">
        <f t="shared" si="2"/>
        <v>45716</v>
      </c>
      <c r="G18" s="1062" t="s">
        <v>38</v>
      </c>
      <c r="H18" s="1062"/>
      <c r="I18" s="1062"/>
      <c r="J18" s="69">
        <f>J17+7</f>
        <v>45734</v>
      </c>
      <c r="K18" s="69">
        <f t="shared" ref="K18:L18" si="4">K17+7</f>
        <v>45742</v>
      </c>
      <c r="L18" s="69">
        <f t="shared" si="4"/>
        <v>45746</v>
      </c>
      <c r="M18" s="70">
        <f>M17+7</f>
        <v>45754</v>
      </c>
      <c r="P18" s="426"/>
      <c r="Q18" s="66"/>
      <c r="R18" s="66"/>
      <c r="S18" s="66"/>
      <c r="T18" s="66"/>
      <c r="U18" s="66"/>
    </row>
    <row r="19" spans="1:21" s="14" customFormat="1" ht="33.65" customHeight="1">
      <c r="A19" s="740" t="s">
        <v>595</v>
      </c>
      <c r="B19" s="742" t="s">
        <v>598</v>
      </c>
      <c r="C19" s="17">
        <f t="shared" ref="C19:F19" si="5">C18+7</f>
        <v>45720.708333333336</v>
      </c>
      <c r="D19" s="17">
        <f t="shared" si="5"/>
        <v>45721.5</v>
      </c>
      <c r="E19" s="17">
        <f t="shared" si="5"/>
        <v>45721.75</v>
      </c>
      <c r="F19" s="17">
        <f t="shared" si="5"/>
        <v>45723</v>
      </c>
      <c r="G19" s="786" t="s">
        <v>38</v>
      </c>
      <c r="H19" s="786"/>
      <c r="I19" s="786"/>
      <c r="J19" s="278">
        <f t="shared" ref="J19" si="6">J18+7</f>
        <v>45741</v>
      </c>
      <c r="K19" s="278">
        <f t="shared" ref="K19" si="7">K18+7</f>
        <v>45749</v>
      </c>
      <c r="L19" s="278">
        <f>L18+7</f>
        <v>45753</v>
      </c>
      <c r="M19" s="279">
        <f>M18+7</f>
        <v>45761</v>
      </c>
      <c r="P19" s="426"/>
      <c r="Q19" s="66"/>
      <c r="R19" s="66"/>
      <c r="S19" s="66"/>
      <c r="T19" s="66"/>
      <c r="U19" s="66"/>
    </row>
    <row r="20" spans="1:21" s="14" customFormat="1" ht="33.65" customHeight="1">
      <c r="A20" s="743" t="s">
        <v>597</v>
      </c>
      <c r="B20" s="744" t="s">
        <v>647</v>
      </c>
      <c r="C20" s="569">
        <f>C19+7</f>
        <v>45727.708333333336</v>
      </c>
      <c r="D20" s="20">
        <f>D19+7</f>
        <v>45728.5</v>
      </c>
      <c r="E20" s="20">
        <f>E19+7</f>
        <v>45728.75</v>
      </c>
      <c r="F20" s="20">
        <f>F19+7</f>
        <v>45730</v>
      </c>
      <c r="G20" s="1063" t="s">
        <v>38</v>
      </c>
      <c r="H20" s="1063"/>
      <c r="I20" s="1064"/>
      <c r="J20" s="280">
        <f t="shared" ref="J20" si="8">J19+7</f>
        <v>45748</v>
      </c>
      <c r="K20" s="280">
        <f>K19+7</f>
        <v>45756</v>
      </c>
      <c r="L20" s="280">
        <f>L19+7</f>
        <v>45760</v>
      </c>
      <c r="M20" s="281">
        <f>M19+7</f>
        <v>45768</v>
      </c>
      <c r="P20" s="426"/>
      <c r="Q20" s="66"/>
      <c r="R20" s="66"/>
      <c r="S20" s="66"/>
      <c r="T20" s="66"/>
      <c r="U20" s="66"/>
    </row>
    <row r="21" spans="1:21" s="13" customFormat="1" ht="29.5" customHeight="1">
      <c r="A21" s="23"/>
      <c r="B21" s="32"/>
      <c r="C21" s="32"/>
      <c r="D21" s="32"/>
      <c r="E21" s="32"/>
      <c r="F21" s="8"/>
      <c r="G21" s="33"/>
      <c r="H21" s="8"/>
      <c r="I21" s="8"/>
      <c r="J21" s="8"/>
      <c r="K21" s="8"/>
      <c r="L21" s="8"/>
      <c r="M21" s="8"/>
      <c r="N21" s="8"/>
      <c r="O21" s="8"/>
    </row>
    <row r="22" spans="1:21" ht="15" customHeight="1">
      <c r="A22" s="577" t="s">
        <v>59</v>
      </c>
    </row>
    <row r="23" spans="1:21" ht="15" customHeight="1">
      <c r="A23" s="578" t="s">
        <v>60</v>
      </c>
    </row>
    <row r="24" spans="1:21" ht="15" customHeight="1">
      <c r="A24" s="578" t="s">
        <v>61</v>
      </c>
    </row>
    <row r="25" spans="1:21" ht="15" customHeight="1">
      <c r="A25" s="601" t="s">
        <v>62</v>
      </c>
    </row>
    <row r="26" spans="1:21" ht="15" customHeight="1">
      <c r="A26" s="576" t="s">
        <v>63</v>
      </c>
    </row>
    <row r="27" spans="1:21" s="13" customFormat="1" ht="29.5" customHeight="1">
      <c r="A27" s="23" t="s">
        <v>263</v>
      </c>
      <c r="B27" s="32"/>
      <c r="C27" s="32"/>
      <c r="D27" s="32"/>
      <c r="E27" s="32"/>
      <c r="F27" s="8"/>
      <c r="G27" s="33"/>
      <c r="H27" s="8"/>
      <c r="I27" s="8"/>
      <c r="J27" s="8"/>
      <c r="K27" s="8"/>
      <c r="L27" s="8"/>
      <c r="M27" s="8"/>
      <c r="N27" s="8"/>
      <c r="O27" s="8"/>
    </row>
    <row r="28" spans="1:21" s="13" customFormat="1" ht="13.15" customHeight="1">
      <c r="A28" s="32" t="s">
        <v>411</v>
      </c>
      <c r="B28" s="32"/>
      <c r="C28" s="32"/>
      <c r="D28" s="32"/>
      <c r="E28" s="32"/>
      <c r="F28" s="8"/>
      <c r="G28" s="8"/>
      <c r="H28" s="8"/>
      <c r="I28" s="8"/>
      <c r="J28" s="8"/>
      <c r="K28" s="8"/>
      <c r="L28" s="8"/>
      <c r="M28" s="14"/>
      <c r="N28" s="8"/>
      <c r="O28" s="8"/>
    </row>
    <row r="29" spans="1:21" s="13" customFormat="1" ht="12" customHeight="1">
      <c r="A29" s="25" t="s">
        <v>64</v>
      </c>
      <c r="B29" s="23"/>
      <c r="C29" s="23"/>
      <c r="D29" s="23"/>
      <c r="E29" s="23"/>
      <c r="F29" s="8"/>
      <c r="G29" s="8"/>
      <c r="H29" s="8"/>
      <c r="I29" s="8"/>
      <c r="J29" s="8"/>
      <c r="K29" s="8"/>
      <c r="L29" s="8"/>
      <c r="M29" s="14"/>
      <c r="N29" s="8"/>
      <c r="O29" s="8"/>
    </row>
    <row r="30" spans="1:21" s="30" customFormat="1" ht="11.5">
      <c r="A30" s="14" t="s">
        <v>65</v>
      </c>
      <c r="B30" s="14"/>
      <c r="C30" s="14"/>
      <c r="D30" s="14"/>
      <c r="E30" s="14"/>
      <c r="F30" s="26"/>
      <c r="G30" s="14"/>
      <c r="H30" s="14"/>
      <c r="I30" s="14"/>
      <c r="J30" s="14"/>
      <c r="K30" s="14"/>
      <c r="L30" s="14"/>
      <c r="M30" s="14"/>
    </row>
    <row r="33" spans="10:10">
      <c r="J33" s="604"/>
    </row>
  </sheetData>
  <mergeCells count="20">
    <mergeCell ref="F1:G1"/>
    <mergeCell ref="B13:B14"/>
    <mergeCell ref="C13:F13"/>
    <mergeCell ref="B3:B4"/>
    <mergeCell ref="G17:I17"/>
    <mergeCell ref="G13:G14"/>
    <mergeCell ref="H13:H14"/>
    <mergeCell ref="H3:H4"/>
    <mergeCell ref="I3:I4"/>
    <mergeCell ref="A3:A4"/>
    <mergeCell ref="A13:A14"/>
    <mergeCell ref="G16:I16"/>
    <mergeCell ref="G18:I18"/>
    <mergeCell ref="G20:I20"/>
    <mergeCell ref="I13:I14"/>
    <mergeCell ref="C3:F3"/>
    <mergeCell ref="G3:G4"/>
    <mergeCell ref="G15:I15"/>
    <mergeCell ref="F11:H11"/>
    <mergeCell ref="G19:I19"/>
  </mergeCells>
  <phoneticPr fontId="30" type="noConversion"/>
  <pageMargins left="0.7" right="0.7" top="0.75" bottom="0.75" header="0.3" footer="0.3"/>
  <pageSetup paperSize="9" orientation="portrait" r:id="rId1"/>
  <headerFooter>
    <oddFooter>&amp;L&amp;1#&amp;"Calibri"&amp;10&amp;K000000Sensitivity: Internal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294DB-31E3-4517-B26A-223B1D43EEE0}">
  <dimension ref="A1:O31"/>
  <sheetViews>
    <sheetView workbookViewId="0">
      <selection activeCell="D14" sqref="D14"/>
    </sheetView>
  </sheetViews>
  <sheetFormatPr defaultRowHeight="14"/>
  <cols>
    <col min="1" max="1" width="28.83203125" customWidth="1"/>
    <col min="2" max="2" width="19.1640625" customWidth="1"/>
    <col min="3" max="3" width="23.58203125" customWidth="1"/>
    <col min="4" max="4" width="18.25" customWidth="1"/>
    <col min="5" max="5" width="24" customWidth="1"/>
    <col min="6" max="6" width="29.25" customWidth="1"/>
    <col min="9" max="9" width="24.83203125" customWidth="1"/>
    <col min="10" max="10" width="16.25" customWidth="1"/>
    <col min="11" max="11" width="16.1640625" customWidth="1"/>
    <col min="12" max="12" width="14.83203125" customWidth="1"/>
    <col min="13" max="13" width="12.75" customWidth="1"/>
    <col min="14" max="15" width="16.75" customWidth="1"/>
  </cols>
  <sheetData>
    <row r="1" spans="1:11">
      <c r="A1" s="1073" t="s">
        <v>599</v>
      </c>
      <c r="B1" s="1074"/>
      <c r="C1" s="1074"/>
      <c r="D1" s="1074"/>
      <c r="E1" s="1074"/>
      <c r="F1" s="1074"/>
      <c r="G1" s="1074"/>
      <c r="H1" s="1074"/>
      <c r="I1" s="1074"/>
      <c r="J1" s="1074"/>
      <c r="K1" s="1074"/>
    </row>
    <row r="2" spans="1:11" ht="34.5" customHeight="1" thickBot="1">
      <c r="A2" s="1075"/>
      <c r="B2" s="1075"/>
      <c r="C2" s="1075"/>
      <c r="D2" s="1075"/>
      <c r="E2" s="1075"/>
      <c r="F2" s="1075"/>
      <c r="G2" s="1075"/>
      <c r="H2" s="1075"/>
      <c r="I2" s="1075"/>
      <c r="J2" s="1075"/>
      <c r="K2" s="1075"/>
    </row>
    <row r="3" spans="1:11">
      <c r="A3" s="1057" t="s">
        <v>18</v>
      </c>
      <c r="B3" s="844" t="s">
        <v>19</v>
      </c>
      <c r="C3" s="844" t="s">
        <v>20</v>
      </c>
      <c r="D3" s="844"/>
      <c r="E3" s="844"/>
      <c r="F3" s="844"/>
      <c r="G3" s="844" t="s">
        <v>21</v>
      </c>
      <c r="H3" s="844" t="s">
        <v>19</v>
      </c>
      <c r="I3" s="834" t="s">
        <v>22</v>
      </c>
      <c r="J3" s="154" t="s">
        <v>600</v>
      </c>
      <c r="K3" s="154" t="s">
        <v>601</v>
      </c>
    </row>
    <row r="4" spans="1:11">
      <c r="A4" s="1072"/>
      <c r="B4" s="1068"/>
      <c r="C4" s="157" t="s">
        <v>33</v>
      </c>
      <c r="D4" s="157" t="s">
        <v>34</v>
      </c>
      <c r="E4" s="157" t="s">
        <v>35</v>
      </c>
      <c r="F4" s="157" t="s">
        <v>36</v>
      </c>
      <c r="G4" s="788"/>
      <c r="H4" s="788"/>
      <c r="I4" s="790"/>
      <c r="J4" s="157" t="s">
        <v>35</v>
      </c>
      <c r="K4" s="157" t="s">
        <v>35</v>
      </c>
    </row>
    <row r="5" spans="1:11" s="421" customFormat="1" ht="27.75" customHeight="1">
      <c r="A5" s="406" t="s">
        <v>602</v>
      </c>
      <c r="B5" s="407" t="s">
        <v>603</v>
      </c>
      <c r="C5" s="262">
        <v>45688.166666666664</v>
      </c>
      <c r="D5" s="262">
        <v>45688.916666666664</v>
      </c>
      <c r="E5" s="10">
        <v>45689.166666666664</v>
      </c>
      <c r="F5" s="12">
        <v>45690.166666666664</v>
      </c>
      <c r="G5" s="1071" t="s">
        <v>38</v>
      </c>
      <c r="H5" s="1071"/>
      <c r="I5" s="1071"/>
      <c r="J5" s="109">
        <v>45709</v>
      </c>
      <c r="K5" s="109">
        <f>J5+2</f>
        <v>45711</v>
      </c>
    </row>
    <row r="6" spans="1:11" s="577" customFormat="1" ht="26.25" customHeight="1">
      <c r="A6" s="617" t="s">
        <v>50</v>
      </c>
      <c r="B6" s="615" t="s">
        <v>604</v>
      </c>
      <c r="C6" s="618">
        <f t="shared" ref="C6:F7" si="0">C5+7</f>
        <v>45695.166666666664</v>
      </c>
      <c r="D6" s="618">
        <f t="shared" si="0"/>
        <v>45695.916666666664</v>
      </c>
      <c r="E6" s="623">
        <f t="shared" si="0"/>
        <v>45696.166666666664</v>
      </c>
      <c r="F6" s="624">
        <f t="shared" si="0"/>
        <v>45697.166666666664</v>
      </c>
      <c r="G6" s="1076" t="s">
        <v>38</v>
      </c>
      <c r="H6" s="1077"/>
      <c r="I6" s="1078"/>
      <c r="J6" s="616">
        <f t="shared" ref="J6:K8" si="1">J5+7</f>
        <v>45716</v>
      </c>
      <c r="K6" s="629">
        <f t="shared" si="1"/>
        <v>45718</v>
      </c>
    </row>
    <row r="7" spans="1:11" ht="23.25" customHeight="1">
      <c r="A7" s="617" t="s">
        <v>50</v>
      </c>
      <c r="B7" s="615" t="s">
        <v>605</v>
      </c>
      <c r="C7" s="618">
        <f t="shared" si="0"/>
        <v>45702.166666666664</v>
      </c>
      <c r="D7" s="618">
        <f t="shared" si="0"/>
        <v>45702.916666666664</v>
      </c>
      <c r="E7" s="623">
        <f t="shared" si="0"/>
        <v>45703.166666666664</v>
      </c>
      <c r="F7" s="624">
        <f t="shared" si="0"/>
        <v>45704.166666666664</v>
      </c>
      <c r="G7" s="1071" t="s">
        <v>38</v>
      </c>
      <c r="H7" s="1071"/>
      <c r="I7" s="1071"/>
      <c r="J7" s="616">
        <f>J6+7</f>
        <v>45723</v>
      </c>
      <c r="K7" s="629">
        <f>K6+7</f>
        <v>45725</v>
      </c>
    </row>
    <row r="8" spans="1:11" s="421" customFormat="1" ht="30.75" customHeight="1">
      <c r="A8" s="625" t="s">
        <v>50</v>
      </c>
      <c r="B8" s="615" t="s">
        <v>606</v>
      </c>
      <c r="C8" s="626">
        <f t="shared" ref="C8:D9" si="2">C7+7</f>
        <v>45709.166666666664</v>
      </c>
      <c r="D8" s="626">
        <f t="shared" si="2"/>
        <v>45709.916666666664</v>
      </c>
      <c r="E8" s="627">
        <f t="shared" ref="E8:F9" si="3">E7+7</f>
        <v>45710.166666666664</v>
      </c>
      <c r="F8" s="628">
        <f t="shared" si="3"/>
        <v>45711.166666666664</v>
      </c>
      <c r="G8" s="1071" t="s">
        <v>38</v>
      </c>
      <c r="H8" s="1071"/>
      <c r="I8" s="1071"/>
      <c r="J8" s="616">
        <f t="shared" si="1"/>
        <v>45730</v>
      </c>
      <c r="K8" s="630">
        <f t="shared" si="1"/>
        <v>45732</v>
      </c>
    </row>
    <row r="9" spans="1:11" ht="32.25" customHeight="1">
      <c r="A9" s="746" t="s">
        <v>673</v>
      </c>
      <c r="B9" s="747" t="s">
        <v>607</v>
      </c>
      <c r="C9" s="262">
        <f t="shared" si="2"/>
        <v>45716.166666666664</v>
      </c>
      <c r="D9" s="262">
        <f t="shared" si="2"/>
        <v>45716.916666666664</v>
      </c>
      <c r="E9" s="17">
        <f t="shared" si="3"/>
        <v>45717.166666666664</v>
      </c>
      <c r="F9" s="17">
        <f t="shared" si="3"/>
        <v>45718.166666666664</v>
      </c>
      <c r="G9" s="1071" t="s">
        <v>38</v>
      </c>
      <c r="H9" s="1071"/>
      <c r="I9" s="1071"/>
      <c r="J9" s="423">
        <f>J8+7</f>
        <v>45737</v>
      </c>
      <c r="K9" s="422">
        <f t="shared" ref="K9" si="4">K8+7</f>
        <v>45739</v>
      </c>
    </row>
    <row r="15" spans="1:11" ht="15" customHeight="1">
      <c r="A15" s="1073" t="s">
        <v>608</v>
      </c>
      <c r="B15" s="1073"/>
      <c r="C15" s="1073"/>
      <c r="D15" s="1073"/>
      <c r="E15" s="1073"/>
      <c r="F15" s="1073"/>
      <c r="G15" s="1073"/>
      <c r="H15" s="1073"/>
      <c r="I15" s="1073"/>
      <c r="J15" s="1073"/>
      <c r="K15" s="1073"/>
    </row>
    <row r="16" spans="1:11" ht="15.75" customHeight="1">
      <c r="A16" s="1073"/>
      <c r="B16" s="1073"/>
      <c r="C16" s="1073"/>
      <c r="D16" s="1073"/>
      <c r="E16" s="1073"/>
      <c r="F16" s="1073"/>
      <c r="G16" s="1073"/>
      <c r="H16" s="1073"/>
      <c r="I16" s="1073"/>
      <c r="J16" s="1073"/>
      <c r="K16" s="1073"/>
    </row>
    <row r="17" spans="1:15" ht="15" customHeight="1" thickBot="1">
      <c r="A17" s="1073"/>
      <c r="B17" s="1073"/>
      <c r="C17" s="1073"/>
      <c r="D17" s="1073"/>
      <c r="E17" s="1073"/>
      <c r="F17" s="1073"/>
      <c r="G17" s="1073"/>
      <c r="H17" s="1073"/>
      <c r="I17" s="1073"/>
      <c r="J17" s="1073"/>
      <c r="K17" s="1073"/>
    </row>
    <row r="18" spans="1:15" ht="17.25" customHeight="1">
      <c r="A18" s="1057" t="s">
        <v>18</v>
      </c>
      <c r="B18" s="844" t="s">
        <v>19</v>
      </c>
      <c r="C18" s="844" t="s">
        <v>20</v>
      </c>
      <c r="D18" s="844"/>
      <c r="E18" s="844"/>
      <c r="F18" s="844"/>
      <c r="G18" s="844" t="s">
        <v>21</v>
      </c>
      <c r="H18" s="844" t="s">
        <v>19</v>
      </c>
      <c r="I18" s="834" t="s">
        <v>22</v>
      </c>
      <c r="J18" s="154" t="s">
        <v>26</v>
      </c>
      <c r="K18" s="154" t="s">
        <v>609</v>
      </c>
      <c r="L18" s="154" t="s">
        <v>560</v>
      </c>
      <c r="M18" s="154" t="s">
        <v>567</v>
      </c>
      <c r="N18" s="154" t="s">
        <v>610</v>
      </c>
      <c r="O18" s="154" t="s">
        <v>570</v>
      </c>
    </row>
    <row r="19" spans="1:15" ht="17.25" customHeight="1">
      <c r="A19" s="1072"/>
      <c r="B19" s="1068"/>
      <c r="C19" s="157" t="s">
        <v>33</v>
      </c>
      <c r="D19" s="157" t="s">
        <v>34</v>
      </c>
      <c r="E19" s="157" t="s">
        <v>35</v>
      </c>
      <c r="F19" s="157" t="s">
        <v>36</v>
      </c>
      <c r="G19" s="788"/>
      <c r="H19" s="788"/>
      <c r="I19" s="790"/>
      <c r="J19" s="155" t="s">
        <v>35</v>
      </c>
      <c r="K19" s="157" t="s">
        <v>35</v>
      </c>
      <c r="L19" s="157" t="s">
        <v>35</v>
      </c>
      <c r="M19" s="157" t="s">
        <v>35</v>
      </c>
      <c r="N19" s="157" t="s">
        <v>35</v>
      </c>
      <c r="O19" s="157" t="s">
        <v>35</v>
      </c>
    </row>
    <row r="20" spans="1:15" s="421" customFormat="1" ht="25.5" customHeight="1">
      <c r="A20" s="406" t="s">
        <v>659</v>
      </c>
      <c r="B20" s="407" t="s">
        <v>612</v>
      </c>
      <c r="C20" s="262">
        <v>45692.333333333336</v>
      </c>
      <c r="D20" s="262">
        <v>45692.75</v>
      </c>
      <c r="E20" s="262">
        <v>45693.041666666664</v>
      </c>
      <c r="F20" s="262">
        <v>45693.541666666664</v>
      </c>
      <c r="G20" s="1071" t="s">
        <v>38</v>
      </c>
      <c r="H20" s="1071"/>
      <c r="I20" s="1071"/>
      <c r="J20" s="109">
        <f>K20-18</f>
        <v>45713</v>
      </c>
      <c r="K20" s="109">
        <v>45731</v>
      </c>
      <c r="L20" s="109">
        <f>K20+5</f>
        <v>45736</v>
      </c>
      <c r="M20" s="109">
        <f>L20+4</f>
        <v>45740</v>
      </c>
      <c r="N20" s="109">
        <f>M20+2</f>
        <v>45742</v>
      </c>
      <c r="O20" s="109">
        <f>N20+8</f>
        <v>45750</v>
      </c>
    </row>
    <row r="21" spans="1:15" ht="25.5" customHeight="1">
      <c r="A21" s="406" t="s">
        <v>663</v>
      </c>
      <c r="B21" s="408" t="s">
        <v>613</v>
      </c>
      <c r="C21" s="262">
        <f t="shared" ref="C21:D24" si="5">C20+7</f>
        <v>45699.333333333336</v>
      </c>
      <c r="D21" s="262">
        <f t="shared" si="5"/>
        <v>45699.75</v>
      </c>
      <c r="E21" s="262">
        <f t="shared" ref="E21:F24" si="6">E20+7</f>
        <v>45700.041666666664</v>
      </c>
      <c r="F21" s="262">
        <f t="shared" si="6"/>
        <v>45700.541666666664</v>
      </c>
      <c r="G21" s="1071" t="s">
        <v>38</v>
      </c>
      <c r="H21" s="1071"/>
      <c r="I21" s="1071"/>
      <c r="J21" s="109">
        <f>J20+7</f>
        <v>45720</v>
      </c>
      <c r="K21" s="109">
        <f t="shared" ref="K21:N24" si="7">K20+7</f>
        <v>45738</v>
      </c>
      <c r="L21" s="109">
        <f t="shared" si="7"/>
        <v>45743</v>
      </c>
      <c r="M21" s="109">
        <f t="shared" si="7"/>
        <v>45747</v>
      </c>
      <c r="N21" s="109">
        <f t="shared" si="7"/>
        <v>45749</v>
      </c>
      <c r="O21" s="109">
        <f>O20+7</f>
        <v>45757</v>
      </c>
    </row>
    <row r="22" spans="1:15" ht="25.5" customHeight="1">
      <c r="A22" s="552" t="s">
        <v>614</v>
      </c>
      <c r="B22" s="408" t="s">
        <v>615</v>
      </c>
      <c r="C22" s="262">
        <f>C21+7</f>
        <v>45706.333333333336</v>
      </c>
      <c r="D22" s="262">
        <f>D21+7</f>
        <v>45706.75</v>
      </c>
      <c r="E22" s="262">
        <f>E21+7</f>
        <v>45707.041666666664</v>
      </c>
      <c r="F22" s="262">
        <f>F21+7</f>
        <v>45707.541666666664</v>
      </c>
      <c r="G22" s="1071" t="s">
        <v>38</v>
      </c>
      <c r="H22" s="1071"/>
      <c r="I22" s="1071"/>
      <c r="J22" s="109">
        <f>J21+7</f>
        <v>45727</v>
      </c>
      <c r="K22" s="109">
        <f>K21+7</f>
        <v>45745</v>
      </c>
      <c r="L22" s="109">
        <f>L21+7</f>
        <v>45750</v>
      </c>
      <c r="M22" s="109">
        <f>M21+7</f>
        <v>45754</v>
      </c>
      <c r="N22" s="109">
        <f>N21+7</f>
        <v>45756</v>
      </c>
      <c r="O22" s="109">
        <f>O21+7</f>
        <v>45764</v>
      </c>
    </row>
    <row r="23" spans="1:15" ht="25.5" customHeight="1">
      <c r="A23" s="406" t="s">
        <v>616</v>
      </c>
      <c r="B23" s="408" t="s">
        <v>617</v>
      </c>
      <c r="C23" s="262">
        <f t="shared" si="5"/>
        <v>45713.333333333336</v>
      </c>
      <c r="D23" s="262">
        <f t="shared" si="5"/>
        <v>45713.75</v>
      </c>
      <c r="E23" s="262">
        <f t="shared" si="6"/>
        <v>45714.041666666664</v>
      </c>
      <c r="F23" s="262">
        <f t="shared" si="6"/>
        <v>45714.541666666664</v>
      </c>
      <c r="G23" s="1071" t="s">
        <v>38</v>
      </c>
      <c r="H23" s="1071"/>
      <c r="I23" s="1071"/>
      <c r="J23" s="109">
        <f>J22+7</f>
        <v>45734</v>
      </c>
      <c r="K23" s="109">
        <f t="shared" si="7"/>
        <v>45752</v>
      </c>
      <c r="L23" s="109">
        <f t="shared" si="7"/>
        <v>45757</v>
      </c>
      <c r="M23" s="109">
        <f t="shared" si="7"/>
        <v>45761</v>
      </c>
      <c r="N23" s="109">
        <f t="shared" si="7"/>
        <v>45763</v>
      </c>
      <c r="O23" s="109">
        <f>O22+7</f>
        <v>45771</v>
      </c>
    </row>
    <row r="24" spans="1:15" ht="25.5" customHeight="1">
      <c r="A24" s="406" t="s">
        <v>618</v>
      </c>
      <c r="B24" s="408" t="s">
        <v>619</v>
      </c>
      <c r="C24" s="262">
        <f t="shared" si="5"/>
        <v>45720.333333333336</v>
      </c>
      <c r="D24" s="262">
        <f t="shared" si="5"/>
        <v>45720.75</v>
      </c>
      <c r="E24" s="262">
        <f t="shared" si="6"/>
        <v>45721.041666666664</v>
      </c>
      <c r="F24" s="262">
        <f t="shared" si="6"/>
        <v>45721.541666666664</v>
      </c>
      <c r="G24" s="1071" t="s">
        <v>38</v>
      </c>
      <c r="H24" s="1071"/>
      <c r="I24" s="1071"/>
      <c r="J24" s="109">
        <f>J23+7</f>
        <v>45741</v>
      </c>
      <c r="K24" s="109">
        <f t="shared" si="7"/>
        <v>45759</v>
      </c>
      <c r="L24" s="109">
        <f>L23+7</f>
        <v>45764</v>
      </c>
      <c r="M24" s="109">
        <f t="shared" si="7"/>
        <v>45768</v>
      </c>
      <c r="N24" s="109">
        <f t="shared" si="7"/>
        <v>45770</v>
      </c>
      <c r="O24" s="109">
        <f>O23+7</f>
        <v>45778</v>
      </c>
    </row>
    <row r="27" spans="1:15" ht="15" customHeight="1">
      <c r="A27" s="577" t="s">
        <v>59</v>
      </c>
    </row>
    <row r="28" spans="1:15" ht="15" customHeight="1">
      <c r="A28" s="578" t="s">
        <v>60</v>
      </c>
    </row>
    <row r="29" spans="1:15" ht="15" customHeight="1">
      <c r="A29" s="578" t="s">
        <v>61</v>
      </c>
    </row>
    <row r="30" spans="1:15" ht="15" customHeight="1">
      <c r="A30" s="601" t="s">
        <v>62</v>
      </c>
    </row>
    <row r="31" spans="1:15" ht="15" customHeight="1">
      <c r="A31" s="576" t="s">
        <v>63</v>
      </c>
    </row>
  </sheetData>
  <mergeCells count="24">
    <mergeCell ref="A15:K17"/>
    <mergeCell ref="A1:K2"/>
    <mergeCell ref="I3:I4"/>
    <mergeCell ref="G5:I5"/>
    <mergeCell ref="G6:I6"/>
    <mergeCell ref="G7:I7"/>
    <mergeCell ref="G8:I8"/>
    <mergeCell ref="G9:I9"/>
    <mergeCell ref="A3:A4"/>
    <mergeCell ref="B3:B4"/>
    <mergeCell ref="C3:F3"/>
    <mergeCell ref="G3:G4"/>
    <mergeCell ref="H3:H4"/>
    <mergeCell ref="A18:A19"/>
    <mergeCell ref="B18:B19"/>
    <mergeCell ref="C18:F18"/>
    <mergeCell ref="G18:G19"/>
    <mergeCell ref="H18:H19"/>
    <mergeCell ref="G24:I24"/>
    <mergeCell ref="I18:I19"/>
    <mergeCell ref="G20:I20"/>
    <mergeCell ref="G21:I21"/>
    <mergeCell ref="G22:I22"/>
    <mergeCell ref="G23:I23"/>
  </mergeCells>
  <phoneticPr fontId="67" type="noConversion"/>
  <pageMargins left="0.7" right="0.7" top="0.75" bottom="0.75" header="0.3" footer="0.3"/>
  <pageSetup orientation="portrait" r:id="rId1"/>
  <headerFooter>
    <oddFooter>&amp;L_x000D_&amp;1#&amp;"Calibri"&amp;10&amp;K000000 Sensitivity: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BX33"/>
  <sheetViews>
    <sheetView workbookViewId="0">
      <selection activeCell="H12" sqref="H12"/>
    </sheetView>
  </sheetViews>
  <sheetFormatPr defaultColWidth="8.83203125" defaultRowHeight="14"/>
  <cols>
    <col min="1" max="1" width="22.25" customWidth="1"/>
    <col min="2" max="2" width="12.25" customWidth="1"/>
    <col min="3" max="5" width="17.1640625" customWidth="1"/>
    <col min="6" max="6" width="20.1640625" customWidth="1"/>
    <col min="7" max="7" width="35" customWidth="1"/>
    <col min="8" max="9" width="12.25" customWidth="1"/>
    <col min="10" max="13" width="17.1640625" customWidth="1"/>
    <col min="14" max="14" width="14.58203125" customWidth="1"/>
  </cols>
  <sheetData>
    <row r="1" spans="1:76" ht="57.75" customHeight="1">
      <c r="A1" s="28"/>
      <c r="F1" s="782" t="s">
        <v>620</v>
      </c>
      <c r="G1" s="782"/>
      <c r="H1" s="295"/>
      <c r="I1" s="29"/>
      <c r="M1" s="1">
        <f>'CONDOR+LYNX'!M1</f>
        <v>45689</v>
      </c>
    </row>
    <row r="2" spans="1:76" ht="5.25" customHeight="1" thickBot="1">
      <c r="A2" s="28"/>
      <c r="F2" s="575"/>
      <c r="G2" s="575"/>
      <c r="H2" s="295"/>
      <c r="I2" s="29"/>
      <c r="M2" s="1"/>
    </row>
    <row r="3" spans="1:76">
      <c r="A3" s="848" t="s">
        <v>18</v>
      </c>
      <c r="B3" s="844" t="s">
        <v>19</v>
      </c>
      <c r="C3" s="835" t="s">
        <v>20</v>
      </c>
      <c r="D3" s="835"/>
      <c r="E3" s="835"/>
      <c r="F3" s="835"/>
      <c r="G3" s="844" t="s">
        <v>621</v>
      </c>
      <c r="H3" s="844" t="s">
        <v>19</v>
      </c>
      <c r="I3" s="834" t="s">
        <v>22</v>
      </c>
      <c r="J3" s="579" t="s">
        <v>622</v>
      </c>
      <c r="K3" s="579" t="s">
        <v>623</v>
      </c>
      <c r="L3" s="580" t="s">
        <v>624</v>
      </c>
    </row>
    <row r="4" spans="1:76">
      <c r="A4" s="849"/>
      <c r="B4" s="788"/>
      <c r="C4" s="157" t="s">
        <v>33</v>
      </c>
      <c r="D4" s="157" t="s">
        <v>34</v>
      </c>
      <c r="E4" s="157" t="s">
        <v>35</v>
      </c>
      <c r="F4" s="157" t="s">
        <v>36</v>
      </c>
      <c r="G4" s="1068"/>
      <c r="H4" s="788"/>
      <c r="I4" s="790"/>
      <c r="J4" s="581" t="s">
        <v>35</v>
      </c>
      <c r="K4" s="581" t="s">
        <v>35</v>
      </c>
      <c r="L4" s="582" t="s">
        <v>35</v>
      </c>
    </row>
    <row r="5" spans="1:76" ht="33" customHeight="1">
      <c r="A5" s="201" t="str">
        <f>'IPANEMA+AZTEC'!A15:A15</f>
        <v>VANTAGE</v>
      </c>
      <c r="B5" s="93" t="str">
        <f>'IPANEMA+AZTEC'!B15</f>
        <v>2505E</v>
      </c>
      <c r="C5" s="17">
        <f>'IPANEMA+AZTEC'!C15</f>
        <v>45692.708333333336</v>
      </c>
      <c r="D5" s="17">
        <f>'IPANEMA+AZTEC'!D15</f>
        <v>45693.5</v>
      </c>
      <c r="E5" s="17">
        <f>'IPANEMA+AZTEC'!E15</f>
        <v>45693.75</v>
      </c>
      <c r="F5" s="583">
        <f>'IPANEMA+AZTEC'!F15</f>
        <v>45695</v>
      </c>
      <c r="G5" s="93" t="s">
        <v>50</v>
      </c>
      <c r="H5" s="93" t="s">
        <v>625</v>
      </c>
      <c r="I5" s="655">
        <v>45701</v>
      </c>
      <c r="J5" s="656">
        <v>45736</v>
      </c>
      <c r="K5" s="656">
        <v>45739</v>
      </c>
      <c r="L5" s="657">
        <v>45741</v>
      </c>
    </row>
    <row r="6" spans="1:76" ht="33" customHeight="1">
      <c r="A6" s="201" t="str">
        <f>'IPANEMA+AZTEC'!A16:A16</f>
        <v>COCHRANE</v>
      </c>
      <c r="B6" s="93" t="str">
        <f>'IPANEMA+AZTEC'!B16</f>
        <v>2506E</v>
      </c>
      <c r="C6" s="17">
        <f>'IPANEMA+AZTEC'!C16</f>
        <v>45699.708333333336</v>
      </c>
      <c r="D6" s="17">
        <f>'IPANEMA+AZTEC'!D16</f>
        <v>45700.5</v>
      </c>
      <c r="E6" s="17">
        <f>'IPANEMA+AZTEC'!E16</f>
        <v>45700.75</v>
      </c>
      <c r="F6" s="583">
        <f>'IPANEMA+AZTEC'!F16</f>
        <v>45702</v>
      </c>
      <c r="G6" s="93" t="s">
        <v>626</v>
      </c>
      <c r="H6" s="93" t="s">
        <v>627</v>
      </c>
      <c r="I6" s="584">
        <v>45708</v>
      </c>
      <c r="J6" s="18">
        <v>45743</v>
      </c>
      <c r="K6" s="18">
        <v>45746</v>
      </c>
      <c r="L6" s="95">
        <v>45748</v>
      </c>
    </row>
    <row r="7" spans="1:76" ht="33" customHeight="1">
      <c r="A7" s="201" t="str">
        <f>'IPANEMA+AZTEC'!A17:A17</f>
        <v>COCHRANE</v>
      </c>
      <c r="B7" s="93" t="str">
        <f>'IPANEMA+AZTEC'!B17</f>
        <v>2507E</v>
      </c>
      <c r="C7" s="17">
        <f>'IPANEMA+AZTEC'!C17</f>
        <v>45706.708333333336</v>
      </c>
      <c r="D7" s="17">
        <f>'IPANEMA+AZTEC'!D17</f>
        <v>45707.5</v>
      </c>
      <c r="E7" s="17">
        <f>'IPANEMA+AZTEC'!E17</f>
        <v>45707.75</v>
      </c>
      <c r="F7" s="583">
        <f>'IPANEMA+AZTEC'!F17</f>
        <v>45709</v>
      </c>
      <c r="G7" s="93" t="s">
        <v>628</v>
      </c>
      <c r="H7" s="93" t="s">
        <v>629</v>
      </c>
      <c r="I7" s="584">
        <f t="shared" ref="I7:I10" si="0">I6+7</f>
        <v>45715</v>
      </c>
      <c r="J7" s="18">
        <f>J6+7</f>
        <v>45750</v>
      </c>
      <c r="K7" s="18">
        <f>K6+7</f>
        <v>45753</v>
      </c>
      <c r="L7" s="95">
        <f>L6+7</f>
        <v>45755</v>
      </c>
    </row>
    <row r="8" spans="1:76" ht="33" customHeight="1">
      <c r="A8" s="201" t="str">
        <f>'IPANEMA+AZTEC'!A18:A18</f>
        <v>HYUNDAI NEPTUNE</v>
      </c>
      <c r="B8" s="93" t="str">
        <f>'IPANEMA+AZTEC'!B18</f>
        <v>0038E</v>
      </c>
      <c r="C8" s="17">
        <f>'IPANEMA+AZTEC'!C18</f>
        <v>45713.708333333336</v>
      </c>
      <c r="D8" s="17">
        <f>'IPANEMA+AZTEC'!D18</f>
        <v>45714.5</v>
      </c>
      <c r="E8" s="17">
        <f>'IPANEMA+AZTEC'!E18</f>
        <v>45714.75</v>
      </c>
      <c r="F8" s="583">
        <f>'IPANEMA+AZTEC'!F18</f>
        <v>45716</v>
      </c>
      <c r="G8" s="93" t="s">
        <v>630</v>
      </c>
      <c r="H8" s="93" t="s">
        <v>596</v>
      </c>
      <c r="I8" s="584">
        <f t="shared" si="0"/>
        <v>45722</v>
      </c>
      <c r="J8" s="18">
        <f>J7+7</f>
        <v>45757</v>
      </c>
      <c r="K8" s="18">
        <f t="shared" ref="K8:L8" si="1">K7+7</f>
        <v>45760</v>
      </c>
      <c r="L8" s="95">
        <f t="shared" si="1"/>
        <v>45762</v>
      </c>
    </row>
    <row r="9" spans="1:76" ht="33" customHeight="1">
      <c r="A9" s="201" t="str">
        <f>'IPANEMA+AZTEC'!A19:A19</f>
        <v>IQUIQUE EXPRESS</v>
      </c>
      <c r="B9" s="93" t="str">
        <f>'IPANEMA+AZTEC'!B19</f>
        <v>2509E</v>
      </c>
      <c r="C9" s="17">
        <f>'IPANEMA+AZTEC'!C19</f>
        <v>45720.708333333336</v>
      </c>
      <c r="D9" s="17">
        <f>'IPANEMA+AZTEC'!D19</f>
        <v>45721.5</v>
      </c>
      <c r="E9" s="17">
        <f>'IPANEMA+AZTEC'!E19</f>
        <v>45721.75</v>
      </c>
      <c r="F9" s="583">
        <f>'IPANEMA+AZTEC'!F19</f>
        <v>45723</v>
      </c>
      <c r="G9" s="93" t="s">
        <v>631</v>
      </c>
      <c r="H9" s="93" t="s">
        <v>632</v>
      </c>
      <c r="I9" s="584">
        <f t="shared" si="0"/>
        <v>45729</v>
      </c>
      <c r="J9" s="18">
        <f>J8+7</f>
        <v>45764</v>
      </c>
      <c r="K9" s="18">
        <f t="shared" ref="K9:L10" si="2">K8+7</f>
        <v>45767</v>
      </c>
      <c r="L9" s="95">
        <f t="shared" si="2"/>
        <v>45769</v>
      </c>
    </row>
    <row r="10" spans="1:76" ht="32.25" customHeight="1">
      <c r="A10" s="585" t="str">
        <f>'IPANEMA+AZTEC'!A20:A20</f>
        <v>SEASPAN BREEZE</v>
      </c>
      <c r="B10" s="94" t="str">
        <f>'IPANEMA+AZTEC'!B20</f>
        <v>2510E</v>
      </c>
      <c r="C10" s="586">
        <f>'IPANEMA+AZTEC'!C20</f>
        <v>45727.708333333336</v>
      </c>
      <c r="D10" s="586">
        <f>'IPANEMA+AZTEC'!D20</f>
        <v>45728.5</v>
      </c>
      <c r="E10" s="586">
        <f>'IPANEMA+AZTEC'!E20</f>
        <v>45728.75</v>
      </c>
      <c r="F10" s="587">
        <f>'IPANEMA+AZTEC'!F20</f>
        <v>45730</v>
      </c>
      <c r="G10" s="94" t="s">
        <v>633</v>
      </c>
      <c r="H10" s="94" t="s">
        <v>634</v>
      </c>
      <c r="I10" s="76">
        <f t="shared" si="0"/>
        <v>45736</v>
      </c>
      <c r="J10" s="76">
        <f>J9+7</f>
        <v>45771</v>
      </c>
      <c r="K10" s="76">
        <f t="shared" si="2"/>
        <v>45774</v>
      </c>
      <c r="L10" s="77">
        <f t="shared" si="2"/>
        <v>45776</v>
      </c>
    </row>
    <row r="11" spans="1:76" ht="32.25" customHeight="1">
      <c r="A11" s="91"/>
      <c r="B11" s="88"/>
      <c r="C11" s="89"/>
      <c r="D11" s="89"/>
      <c r="E11" s="89"/>
      <c r="F11" s="89"/>
      <c r="G11" s="88"/>
      <c r="H11" s="88"/>
      <c r="I11" s="27"/>
      <c r="J11" s="27"/>
      <c r="K11" s="27"/>
      <c r="L11" s="27"/>
    </row>
    <row r="12" spans="1:76" ht="44.25" customHeight="1">
      <c r="F12" s="782" t="s">
        <v>635</v>
      </c>
      <c r="G12" s="782"/>
      <c r="J12" s="588"/>
      <c r="K12" s="588"/>
    </row>
    <row r="13" spans="1:76" ht="9.75" customHeight="1">
      <c r="F13" s="575"/>
      <c r="G13" s="575"/>
      <c r="J13" s="588"/>
      <c r="K13" s="588"/>
      <c r="L13" s="588"/>
    </row>
    <row r="14" spans="1:76">
      <c r="A14" s="788" t="s">
        <v>18</v>
      </c>
      <c r="B14" s="790" t="s">
        <v>19</v>
      </c>
      <c r="C14" s="788" t="s">
        <v>20</v>
      </c>
      <c r="D14" s="788"/>
      <c r="E14" s="788"/>
      <c r="F14" s="788"/>
      <c r="G14" s="788" t="s">
        <v>21</v>
      </c>
      <c r="H14" s="788" t="s">
        <v>19</v>
      </c>
      <c r="I14" s="790" t="s">
        <v>22</v>
      </c>
      <c r="J14" s="155" t="s">
        <v>636</v>
      </c>
      <c r="K14" s="157" t="s">
        <v>637</v>
      </c>
      <c r="L14" s="157" t="s">
        <v>638</v>
      </c>
      <c r="M14" s="157" t="s">
        <v>639</v>
      </c>
      <c r="N14" s="157" t="s">
        <v>640</v>
      </c>
    </row>
    <row r="15" spans="1:76" ht="17.5" customHeight="1">
      <c r="A15" s="788"/>
      <c r="B15" s="790"/>
      <c r="C15" s="157" t="s">
        <v>33</v>
      </c>
      <c r="D15" s="157" t="s">
        <v>34</v>
      </c>
      <c r="E15" s="157" t="s">
        <v>35</v>
      </c>
      <c r="F15" s="157" t="s">
        <v>36</v>
      </c>
      <c r="G15" s="788"/>
      <c r="H15" s="788"/>
      <c r="I15" s="790"/>
      <c r="J15" s="155" t="s">
        <v>35</v>
      </c>
      <c r="K15" s="157" t="s">
        <v>35</v>
      </c>
      <c r="L15" s="157" t="s">
        <v>35</v>
      </c>
      <c r="M15" s="581" t="s">
        <v>35</v>
      </c>
      <c r="N15" s="581" t="s">
        <v>35</v>
      </c>
    </row>
    <row r="16" spans="1:76" ht="26.25" customHeight="1">
      <c r="A16" s="96" t="str">
        <f>'IPANEMA+AZTEC'!A15:A15</f>
        <v>VANTAGE</v>
      </c>
      <c r="B16" s="93" t="str">
        <f>'IPANEMA+AZTEC'!B15</f>
        <v>2505E</v>
      </c>
      <c r="C16" s="17">
        <f>'IPANEMA+AZTEC'!C15</f>
        <v>45692.708333333336</v>
      </c>
      <c r="D16" s="17">
        <f>'IPANEMA+AZTEC'!D15</f>
        <v>45693.5</v>
      </c>
      <c r="E16" s="17">
        <f>'IPANEMA+AZTEC'!E15</f>
        <v>45693.75</v>
      </c>
      <c r="F16" s="17">
        <f>'IPANEMA+AZTEC'!F15</f>
        <v>45695</v>
      </c>
      <c r="G16" s="93" t="s">
        <v>641</v>
      </c>
      <c r="H16" s="93" t="s">
        <v>592</v>
      </c>
      <c r="I16" s="18">
        <v>45705</v>
      </c>
      <c r="J16" s="18">
        <v>45732</v>
      </c>
      <c r="K16" s="18">
        <v>45738</v>
      </c>
      <c r="L16" s="18">
        <v>45741</v>
      </c>
      <c r="M16" s="18">
        <v>45746</v>
      </c>
      <c r="N16" s="18">
        <v>45749</v>
      </c>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row>
    <row r="17" spans="1:76" ht="26.25" customHeight="1">
      <c r="A17" s="96" t="str">
        <f>'IPANEMA+AZTEC'!A16:A16</f>
        <v>COCHRANE</v>
      </c>
      <c r="B17" s="93" t="str">
        <f>'IPANEMA+AZTEC'!B16</f>
        <v>2506E</v>
      </c>
      <c r="C17" s="17">
        <f>'IPANEMA+AZTEC'!C16</f>
        <v>45699.708333333336</v>
      </c>
      <c r="D17" s="17">
        <f>'IPANEMA+AZTEC'!D16</f>
        <v>45700.5</v>
      </c>
      <c r="E17" s="17">
        <f>'IPANEMA+AZTEC'!E16</f>
        <v>45700.75</v>
      </c>
      <c r="F17" s="17">
        <f>'IPANEMA+AZTEC'!F16</f>
        <v>45702</v>
      </c>
      <c r="G17" s="93" t="s">
        <v>642</v>
      </c>
      <c r="H17" s="93" t="s">
        <v>643</v>
      </c>
      <c r="I17" s="18">
        <f t="shared" ref="I17:N17" si="3">I16+7</f>
        <v>45712</v>
      </c>
      <c r="J17" s="18">
        <f t="shared" si="3"/>
        <v>45739</v>
      </c>
      <c r="K17" s="18">
        <f t="shared" si="3"/>
        <v>45745</v>
      </c>
      <c r="L17" s="18">
        <f t="shared" si="3"/>
        <v>45748</v>
      </c>
      <c r="M17" s="18">
        <f t="shared" si="3"/>
        <v>45753</v>
      </c>
      <c r="N17" s="18">
        <f t="shared" si="3"/>
        <v>45756</v>
      </c>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row>
    <row r="18" spans="1:76" ht="27" customHeight="1">
      <c r="A18" s="96" t="str">
        <f>'IPANEMA+AZTEC'!A17:A17</f>
        <v>COCHRANE</v>
      </c>
      <c r="B18" s="93" t="str">
        <f>'IPANEMA+AZTEC'!B17</f>
        <v>2507E</v>
      </c>
      <c r="C18" s="17">
        <f>'IPANEMA+AZTEC'!C17</f>
        <v>45706.708333333336</v>
      </c>
      <c r="D18" s="17">
        <f>'IPANEMA+AZTEC'!D17</f>
        <v>45707.5</v>
      </c>
      <c r="E18" s="17">
        <f>'IPANEMA+AZTEC'!E17</f>
        <v>45707.75</v>
      </c>
      <c r="F18" s="17">
        <f>'IPANEMA+AZTEC'!F17</f>
        <v>45709</v>
      </c>
      <c r="G18" s="93" t="s">
        <v>644</v>
      </c>
      <c r="H18" s="93" t="s">
        <v>596</v>
      </c>
      <c r="I18" s="18">
        <f>I17+7</f>
        <v>45719</v>
      </c>
      <c r="J18" s="18">
        <f t="shared" ref="J18:L18" si="4">J17+7</f>
        <v>45746</v>
      </c>
      <c r="K18" s="18">
        <f t="shared" si="4"/>
        <v>45752</v>
      </c>
      <c r="L18" s="18">
        <f t="shared" si="4"/>
        <v>45755</v>
      </c>
      <c r="M18" s="18">
        <f>M17+7</f>
        <v>45760</v>
      </c>
      <c r="N18" s="18">
        <f t="shared" ref="N18:N21" si="5">N17+7</f>
        <v>45763</v>
      </c>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row>
    <row r="19" spans="1:76" ht="26.25" customHeight="1">
      <c r="A19" s="96" t="str">
        <f>'IPANEMA+AZTEC'!A18:A18</f>
        <v>HYUNDAI NEPTUNE</v>
      </c>
      <c r="B19" s="93" t="str">
        <f>'IPANEMA+AZTEC'!B18</f>
        <v>0038E</v>
      </c>
      <c r="C19" s="17">
        <f>'IPANEMA+AZTEC'!C18</f>
        <v>45713.708333333336</v>
      </c>
      <c r="D19" s="17">
        <f>'IPANEMA+AZTEC'!D18</f>
        <v>45714.5</v>
      </c>
      <c r="E19" s="17">
        <f>'IPANEMA+AZTEC'!E18</f>
        <v>45714.75</v>
      </c>
      <c r="F19" s="17">
        <f>'IPANEMA+AZTEC'!F18</f>
        <v>45716</v>
      </c>
      <c r="G19" s="93" t="s">
        <v>645</v>
      </c>
      <c r="H19" s="93" t="s">
        <v>598</v>
      </c>
      <c r="I19" s="18">
        <f>I18+7</f>
        <v>45726</v>
      </c>
      <c r="J19" s="18">
        <f>J18+7</f>
        <v>45753</v>
      </c>
      <c r="K19" s="18">
        <f t="shared" ref="J19:K20" si="6">K18+7</f>
        <v>45759</v>
      </c>
      <c r="L19" s="18">
        <f>L18+7</f>
        <v>45762</v>
      </c>
      <c r="M19" s="18">
        <f>M18+7</f>
        <v>45767</v>
      </c>
      <c r="N19" s="18">
        <f t="shared" si="5"/>
        <v>45770</v>
      </c>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row>
    <row r="20" spans="1:76" ht="26.25" customHeight="1">
      <c r="A20" s="96" t="str">
        <f>'IPANEMA+AZTEC'!A19:A19</f>
        <v>IQUIQUE EXPRESS</v>
      </c>
      <c r="B20" s="93" t="str">
        <f>'IPANEMA+AZTEC'!B19</f>
        <v>2509E</v>
      </c>
      <c r="C20" s="17">
        <f>'IPANEMA+AZTEC'!C19</f>
        <v>45720.708333333336</v>
      </c>
      <c r="D20" s="17">
        <f>'IPANEMA+AZTEC'!D19</f>
        <v>45721.5</v>
      </c>
      <c r="E20" s="17">
        <f>'IPANEMA+AZTEC'!E19</f>
        <v>45721.75</v>
      </c>
      <c r="F20" s="17">
        <f>'IPANEMA+AZTEC'!F19</f>
        <v>45723</v>
      </c>
      <c r="G20" s="93" t="s">
        <v>646</v>
      </c>
      <c r="H20" s="93" t="s">
        <v>647</v>
      </c>
      <c r="I20" s="18">
        <f>I19+7</f>
        <v>45733</v>
      </c>
      <c r="J20" s="18">
        <f t="shared" si="6"/>
        <v>45760</v>
      </c>
      <c r="K20" s="18">
        <f t="shared" si="6"/>
        <v>45766</v>
      </c>
      <c r="L20" s="18">
        <f>L19+7</f>
        <v>45769</v>
      </c>
      <c r="M20" s="18">
        <f>M19+7</f>
        <v>45774</v>
      </c>
      <c r="N20" s="18">
        <f t="shared" si="5"/>
        <v>45777</v>
      </c>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row>
    <row r="21" spans="1:76" ht="33.75" customHeight="1">
      <c r="A21" s="589" t="str">
        <f>'IPANEMA+AZTEC'!A20:A20</f>
        <v>SEASPAN BREEZE</v>
      </c>
      <c r="B21" s="94" t="str">
        <f>'IPANEMA+AZTEC'!B20</f>
        <v>2510E</v>
      </c>
      <c r="C21" s="586">
        <f>'IPANEMA+AZTEC'!C20</f>
        <v>45727.708333333336</v>
      </c>
      <c r="D21" s="586">
        <f>'IPANEMA+AZTEC'!D20</f>
        <v>45728.5</v>
      </c>
      <c r="E21" s="586">
        <f>'IPANEMA+AZTEC'!E20</f>
        <v>45728.75</v>
      </c>
      <c r="F21" s="586">
        <f>'IPANEMA+AZTEC'!F20</f>
        <v>45730</v>
      </c>
      <c r="G21" s="94" t="s">
        <v>648</v>
      </c>
      <c r="H21" s="94" t="s">
        <v>649</v>
      </c>
      <c r="I21" s="76">
        <f>I20+7</f>
        <v>45740</v>
      </c>
      <c r="J21" s="76">
        <f>J20+7</f>
        <v>45767</v>
      </c>
      <c r="K21" s="76">
        <f>K20+7</f>
        <v>45773</v>
      </c>
      <c r="L21" s="76">
        <f>L20+7</f>
        <v>45776</v>
      </c>
      <c r="M21" s="76">
        <f>M20+7</f>
        <v>45781</v>
      </c>
      <c r="N21" s="76">
        <f t="shared" si="5"/>
        <v>45784</v>
      </c>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row>
    <row r="22" spans="1:76" s="28" customFormat="1">
      <c r="B22" s="54"/>
    </row>
    <row r="23" spans="1:76" ht="15" customHeight="1">
      <c r="A23" s="577" t="s">
        <v>59</v>
      </c>
    </row>
    <row r="24" spans="1:76" ht="15" customHeight="1">
      <c r="A24" s="578" t="s">
        <v>60</v>
      </c>
    </row>
    <row r="25" spans="1:76" ht="15" customHeight="1">
      <c r="A25" s="578" t="s">
        <v>61</v>
      </c>
    </row>
    <row r="26" spans="1:76" ht="15" customHeight="1">
      <c r="A26" s="601" t="s">
        <v>62</v>
      </c>
    </row>
    <row r="27" spans="1:76" ht="15" customHeight="1">
      <c r="A27" s="576" t="s">
        <v>63</v>
      </c>
    </row>
    <row r="28" spans="1:76" ht="15" customHeight="1">
      <c r="A28" s="576"/>
    </row>
    <row r="29" spans="1:76" ht="15" customHeight="1">
      <c r="A29" s="576"/>
    </row>
    <row r="30" spans="1:76" s="28" customFormat="1">
      <c r="A30" s="5" t="s">
        <v>263</v>
      </c>
      <c r="B30" s="59"/>
      <c r="C30" s="59"/>
      <c r="D30" s="59"/>
      <c r="E30" s="59"/>
      <c r="G30" s="590" t="s">
        <v>243</v>
      </c>
      <c r="J30" s="27"/>
      <c r="M30"/>
      <c r="N30"/>
    </row>
    <row r="31" spans="1:76" s="28" customFormat="1">
      <c r="A31" s="59" t="s">
        <v>411</v>
      </c>
      <c r="B31" s="59"/>
      <c r="C31" s="59"/>
      <c r="D31" s="59"/>
      <c r="E31" s="59"/>
      <c r="N31"/>
    </row>
    <row r="32" spans="1:76" s="28" customFormat="1">
      <c r="A32" s="6" t="s">
        <v>64</v>
      </c>
      <c r="B32" s="5"/>
      <c r="C32" s="5"/>
      <c r="D32" s="5"/>
      <c r="E32" s="5"/>
      <c r="N32"/>
    </row>
    <row r="33" spans="1:14" s="2" customFormat="1">
      <c r="A33" s="2" t="s">
        <v>65</v>
      </c>
      <c r="F33" s="7"/>
      <c r="N33"/>
    </row>
  </sheetData>
  <mergeCells count="14">
    <mergeCell ref="F1:G1"/>
    <mergeCell ref="A3:A4"/>
    <mergeCell ref="B3:B4"/>
    <mergeCell ref="C3:F3"/>
    <mergeCell ref="G3:G4"/>
    <mergeCell ref="I14:I15"/>
    <mergeCell ref="H3:H4"/>
    <mergeCell ref="F12:G12"/>
    <mergeCell ref="A14:A15"/>
    <mergeCell ref="B14:B15"/>
    <mergeCell ref="C14:F14"/>
    <mergeCell ref="G14:G15"/>
    <mergeCell ref="H14:H15"/>
    <mergeCell ref="I3:I4"/>
  </mergeCells>
  <phoneticPr fontId="30" type="noConversion"/>
  <pageMargins left="0.7" right="0.7" top="0.75" bottom="0.75" header="0.3" footer="0.3"/>
  <pageSetup paperSize="9" orientation="portrait" r:id="rId1"/>
  <headerFooter>
    <oddFooter>&amp;L&amp;1#&amp;"Calibri"&amp;10&amp;K000000Sensitivity: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D5834-0A6B-4E91-A394-486CA26092C1}">
  <dimension ref="A1:T28"/>
  <sheetViews>
    <sheetView zoomScaleNormal="100" workbookViewId="0">
      <selection activeCell="E21" sqref="E21"/>
    </sheetView>
  </sheetViews>
  <sheetFormatPr defaultRowHeight="14.25" customHeight="1"/>
  <cols>
    <col min="1" max="1" width="22.1640625" customWidth="1"/>
    <col min="2" max="2" width="12.25" customWidth="1"/>
    <col min="3" max="6" width="17.25" customWidth="1"/>
    <col min="7" max="7" width="17.1640625" customWidth="1"/>
    <col min="8" max="8" width="15.25" customWidth="1"/>
    <col min="9" max="9" width="11.25" customWidth="1"/>
    <col min="10" max="20" width="19.83203125" customWidth="1"/>
  </cols>
  <sheetData>
    <row r="1" spans="1:20" s="2" customFormat="1" ht="45" customHeight="1">
      <c r="A1" s="782" t="s">
        <v>17</v>
      </c>
      <c r="B1" s="782"/>
      <c r="C1" s="782"/>
      <c r="D1" s="782"/>
      <c r="E1" s="782"/>
      <c r="F1" s="782"/>
      <c r="G1" s="782"/>
      <c r="H1" s="782"/>
      <c r="I1" s="782"/>
      <c r="J1" s="782"/>
      <c r="K1" s="782"/>
      <c r="L1" s="782"/>
      <c r="M1" s="782"/>
      <c r="N1" s="782"/>
      <c r="O1" s="299">
        <v>45689</v>
      </c>
      <c r="P1" s="299"/>
      <c r="R1" s="299"/>
    </row>
    <row r="2" spans="1:20" ht="18" customHeight="1">
      <c r="A2" s="807" t="s">
        <v>18</v>
      </c>
      <c r="B2" s="805" t="s">
        <v>19</v>
      </c>
      <c r="C2" s="808" t="s">
        <v>20</v>
      </c>
      <c r="D2" s="808"/>
      <c r="E2" s="808"/>
      <c r="F2" s="808"/>
      <c r="G2" s="808" t="s">
        <v>21</v>
      </c>
      <c r="H2" s="808" t="s">
        <v>19</v>
      </c>
      <c r="I2" s="805" t="s">
        <v>22</v>
      </c>
      <c r="J2" s="566" t="s">
        <v>23</v>
      </c>
      <c r="K2" s="566" t="s">
        <v>24</v>
      </c>
      <c r="L2" s="566" t="s">
        <v>25</v>
      </c>
      <c r="M2" s="566" t="s">
        <v>26</v>
      </c>
      <c r="N2" s="526" t="s">
        <v>27</v>
      </c>
      <c r="O2" s="521" t="s">
        <v>28</v>
      </c>
      <c r="P2" s="521" t="s">
        <v>98</v>
      </c>
      <c r="Q2" s="521" t="s">
        <v>29</v>
      </c>
      <c r="R2" s="521" t="s">
        <v>30</v>
      </c>
      <c r="S2" s="521" t="s">
        <v>31</v>
      </c>
      <c r="T2" s="524" t="s">
        <v>32</v>
      </c>
    </row>
    <row r="3" spans="1:20" ht="18" customHeight="1">
      <c r="A3" s="807"/>
      <c r="B3" s="805"/>
      <c r="C3" s="518" t="s">
        <v>33</v>
      </c>
      <c r="D3" s="518" t="s">
        <v>34</v>
      </c>
      <c r="E3" s="518" t="s">
        <v>35</v>
      </c>
      <c r="F3" s="518" t="s">
        <v>36</v>
      </c>
      <c r="G3" s="808"/>
      <c r="H3" s="808"/>
      <c r="I3" s="805"/>
      <c r="J3" s="517" t="s">
        <v>35</v>
      </c>
      <c r="K3" s="517" t="s">
        <v>35</v>
      </c>
      <c r="L3" s="517" t="s">
        <v>35</v>
      </c>
      <c r="M3" s="517" t="s">
        <v>35</v>
      </c>
      <c r="N3" s="159" t="s">
        <v>35</v>
      </c>
      <c r="O3" s="517" t="s">
        <v>35</v>
      </c>
      <c r="P3" s="517" t="s">
        <v>35</v>
      </c>
      <c r="Q3" s="518" t="s">
        <v>35</v>
      </c>
      <c r="R3" s="517" t="s">
        <v>35</v>
      </c>
      <c r="S3" s="517" t="s">
        <v>35</v>
      </c>
      <c r="T3" s="522" t="s">
        <v>35</v>
      </c>
    </row>
    <row r="4" spans="1:20" ht="33.75" customHeight="1">
      <c r="A4" s="705" t="s">
        <v>655</v>
      </c>
      <c r="B4" s="706" t="s">
        <v>656</v>
      </c>
      <c r="C4" s="520">
        <v>45686.25</v>
      </c>
      <c r="D4" s="520">
        <v>45686.541666666664</v>
      </c>
      <c r="E4" s="520">
        <v>45687.25</v>
      </c>
      <c r="F4" s="520">
        <v>45688.25</v>
      </c>
      <c r="G4" s="806" t="s">
        <v>38</v>
      </c>
      <c r="H4" s="806"/>
      <c r="I4" s="806"/>
      <c r="J4" s="667"/>
      <c r="K4" s="667"/>
      <c r="L4" s="667"/>
      <c r="M4" s="567">
        <v>45704</v>
      </c>
      <c r="N4" s="282">
        <v>45729</v>
      </c>
      <c r="O4" s="519">
        <v>45732</v>
      </c>
      <c r="P4" s="519">
        <v>45734</v>
      </c>
      <c r="Q4" s="519">
        <v>45735</v>
      </c>
      <c r="R4" s="519">
        <v>45737</v>
      </c>
      <c r="S4" s="519">
        <v>45755</v>
      </c>
      <c r="T4" s="525">
        <v>45756</v>
      </c>
    </row>
    <row r="5" spans="1:20" ht="33.75" customHeight="1">
      <c r="A5" s="523" t="str">
        <f>'LION+BRITANNIA'!A15</f>
        <v>MSC MIRJA</v>
      </c>
      <c r="B5" s="520" t="str">
        <f>'LION+BRITANNIA'!B15</f>
        <v>GL506W</v>
      </c>
      <c r="C5" s="520">
        <f>'LION+BRITANNIA'!C15</f>
        <v>45692.25</v>
      </c>
      <c r="D5" s="520">
        <f>'LION+BRITANNIA'!D15</f>
        <v>45692.25</v>
      </c>
      <c r="E5" s="520">
        <f>'LION+BRITANNIA'!E15</f>
        <v>45693.25</v>
      </c>
      <c r="F5" s="520">
        <f>'LION+BRITANNIA'!F15</f>
        <v>45695.25</v>
      </c>
      <c r="G5" s="355" t="s">
        <v>39</v>
      </c>
      <c r="H5" s="161" t="s">
        <v>40</v>
      </c>
      <c r="I5" s="354">
        <v>45705</v>
      </c>
      <c r="J5" s="567">
        <v>45747</v>
      </c>
      <c r="K5" s="567">
        <v>45753</v>
      </c>
      <c r="L5" s="567">
        <v>45756</v>
      </c>
      <c r="M5" s="567"/>
      <c r="N5" s="282"/>
      <c r="O5" s="519"/>
      <c r="P5" s="519"/>
      <c r="Q5" s="519"/>
      <c r="R5" s="519"/>
      <c r="S5" s="519"/>
      <c r="T5" s="525"/>
    </row>
    <row r="6" spans="1:20" ht="33.75" customHeight="1">
      <c r="A6" s="523" t="str">
        <f>'LION+BRITANNIA'!A16</f>
        <v>MSC MINA</v>
      </c>
      <c r="B6" s="520" t="str">
        <f>'LION+BRITANNIA'!B16</f>
        <v>GL507W</v>
      </c>
      <c r="C6" s="520">
        <f>'LION+BRITANNIA'!C16</f>
        <v>45699.25</v>
      </c>
      <c r="D6" s="520">
        <f>'LION+BRITANNIA'!D16</f>
        <v>45699.25</v>
      </c>
      <c r="E6" s="520">
        <f>'LION+BRITANNIA'!E16</f>
        <v>45700.25</v>
      </c>
      <c r="F6" s="520">
        <f>'LION+BRITANNIA'!F16</f>
        <v>45702.25</v>
      </c>
      <c r="G6" s="355" t="s">
        <v>41</v>
      </c>
      <c r="H6" s="161" t="s">
        <v>42</v>
      </c>
      <c r="I6" s="354">
        <f t="shared" ref="I6:L8" si="0">I5+7</f>
        <v>45712</v>
      </c>
      <c r="J6" s="567">
        <f t="shared" si="0"/>
        <v>45754</v>
      </c>
      <c r="K6" s="567">
        <f t="shared" si="0"/>
        <v>45760</v>
      </c>
      <c r="L6" s="567">
        <f t="shared" si="0"/>
        <v>45763</v>
      </c>
      <c r="M6" s="567"/>
      <c r="N6" s="282"/>
      <c r="O6" s="519"/>
      <c r="P6" s="519"/>
      <c r="Q6" s="519"/>
      <c r="R6" s="519"/>
      <c r="S6" s="519"/>
      <c r="T6" s="525"/>
    </row>
    <row r="7" spans="1:20" ht="33.75" customHeight="1">
      <c r="A7" s="523" t="str">
        <f>'LION+BRITANNIA'!A17</f>
        <v>MSC DILETTA</v>
      </c>
      <c r="B7" s="520" t="str">
        <f>'LION+BRITANNIA'!B17</f>
        <v>GL508W</v>
      </c>
      <c r="C7" s="520">
        <f>'LION+BRITANNIA'!C17</f>
        <v>45706.25</v>
      </c>
      <c r="D7" s="520">
        <f>'LION+BRITANNIA'!D17</f>
        <v>45706.25</v>
      </c>
      <c r="E7" s="520">
        <f>'LION+BRITANNIA'!E17</f>
        <v>45707.25</v>
      </c>
      <c r="F7" s="520">
        <f>'LION+BRITANNIA'!F17</f>
        <v>45709.25</v>
      </c>
      <c r="G7" s="355" t="s">
        <v>43</v>
      </c>
      <c r="H7" s="161" t="s">
        <v>44</v>
      </c>
      <c r="I7" s="354">
        <f t="shared" si="0"/>
        <v>45719</v>
      </c>
      <c r="J7" s="567">
        <f t="shared" si="0"/>
        <v>45761</v>
      </c>
      <c r="K7" s="567">
        <f t="shared" si="0"/>
        <v>45767</v>
      </c>
      <c r="L7" s="567">
        <f t="shared" si="0"/>
        <v>45770</v>
      </c>
      <c r="M7" s="567"/>
      <c r="N7" s="282"/>
      <c r="O7" s="519"/>
      <c r="P7" s="519"/>
      <c r="Q7" s="519"/>
      <c r="R7" s="519"/>
      <c r="S7" s="519"/>
      <c r="T7" s="525"/>
    </row>
    <row r="8" spans="1:20" ht="36" customHeight="1">
      <c r="A8" s="416" t="str">
        <f>'LION+BRITANNIA'!A18</f>
        <v>MSC MICHELLE</v>
      </c>
      <c r="B8" s="371" t="str">
        <f>'LION+BRITANNIA'!B18</f>
        <v>GL509W</v>
      </c>
      <c r="C8" s="371">
        <f>'LION+BRITANNIA'!C18</f>
        <v>45713.25</v>
      </c>
      <c r="D8" s="371">
        <f>'LION+BRITANNIA'!D18</f>
        <v>45713.25</v>
      </c>
      <c r="E8" s="371">
        <f>'LION+BRITANNIA'!E18</f>
        <v>45714.25</v>
      </c>
      <c r="F8" s="371">
        <f>'LION+BRITANNIA'!F18</f>
        <v>45716.25</v>
      </c>
      <c r="G8" s="417" t="s">
        <v>45</v>
      </c>
      <c r="H8" s="366" t="s">
        <v>46</v>
      </c>
      <c r="I8" s="418">
        <f t="shared" si="0"/>
        <v>45726</v>
      </c>
      <c r="J8" s="418">
        <f t="shared" si="0"/>
        <v>45768</v>
      </c>
      <c r="K8" s="418">
        <f t="shared" si="0"/>
        <v>45774</v>
      </c>
      <c r="L8" s="418">
        <f t="shared" si="0"/>
        <v>45777</v>
      </c>
      <c r="M8" s="418"/>
      <c r="N8" s="418"/>
      <c r="O8" s="418"/>
      <c r="P8" s="418"/>
      <c r="Q8" s="418"/>
      <c r="R8" s="418"/>
      <c r="S8" s="418"/>
      <c r="T8" s="419"/>
    </row>
    <row r="9" spans="1:20" ht="15.75" customHeight="1">
      <c r="A9" s="320"/>
      <c r="B9" s="320"/>
      <c r="C9" s="320"/>
      <c r="D9" s="320"/>
      <c r="E9" s="320"/>
      <c r="F9" s="320"/>
      <c r="G9" s="379"/>
      <c r="H9" s="379"/>
      <c r="I9" s="379"/>
      <c r="J9" s="379"/>
      <c r="K9" s="379"/>
      <c r="L9" s="379"/>
      <c r="M9" s="380"/>
      <c r="N9" s="380"/>
      <c r="O9" s="380"/>
      <c r="P9" s="380"/>
      <c r="Q9" s="380"/>
      <c r="R9" s="380"/>
      <c r="S9" s="424"/>
    </row>
    <row r="10" spans="1:20" ht="15.75" customHeight="1">
      <c r="A10" s="320"/>
      <c r="B10" s="320"/>
      <c r="C10" s="320"/>
      <c r="D10" s="320"/>
      <c r="E10" s="320"/>
      <c r="F10" s="320"/>
      <c r="G10" s="379"/>
      <c r="H10" s="379"/>
      <c r="I10" s="379"/>
      <c r="J10" s="379"/>
      <c r="K10" s="379"/>
      <c r="L10" s="379"/>
      <c r="M10" s="380"/>
      <c r="N10" s="380"/>
      <c r="O10" s="380"/>
      <c r="P10" s="380"/>
      <c r="Q10" s="380"/>
      <c r="R10" s="380"/>
      <c r="S10" s="424"/>
    </row>
    <row r="11" spans="1:20" ht="33.75" customHeight="1">
      <c r="A11" s="2"/>
      <c r="B11" s="2"/>
      <c r="C11" s="295"/>
      <c r="D11" s="295"/>
      <c r="E11" s="296"/>
      <c r="F11" s="295" t="s">
        <v>47</v>
      </c>
      <c r="G11" s="295"/>
      <c r="H11" s="2"/>
      <c r="I11" s="297"/>
      <c r="J11" s="297"/>
      <c r="K11" s="297"/>
      <c r="L11" s="297"/>
      <c r="M11" s="2"/>
      <c r="N11" s="2"/>
      <c r="O11" s="2"/>
      <c r="P11" s="2"/>
    </row>
    <row r="12" spans="1:20" ht="19.5" customHeight="1">
      <c r="A12" s="811" t="s">
        <v>18</v>
      </c>
      <c r="B12" s="809" t="s">
        <v>19</v>
      </c>
      <c r="C12" s="813" t="s">
        <v>20</v>
      </c>
      <c r="D12" s="814"/>
      <c r="E12" s="814"/>
      <c r="F12" s="815"/>
      <c r="G12" s="816" t="s">
        <v>21</v>
      </c>
      <c r="H12" s="816" t="s">
        <v>19</v>
      </c>
      <c r="I12" s="809" t="s">
        <v>22</v>
      </c>
      <c r="J12" s="413" t="s">
        <v>48</v>
      </c>
      <c r="K12" s="687" t="s">
        <v>49</v>
      </c>
    </row>
    <row r="13" spans="1:20" ht="19.5" customHeight="1">
      <c r="A13" s="812"/>
      <c r="B13" s="810"/>
      <c r="C13" s="153" t="s">
        <v>33</v>
      </c>
      <c r="D13" s="153" t="s">
        <v>34</v>
      </c>
      <c r="E13" s="153" t="s">
        <v>35</v>
      </c>
      <c r="F13" s="153" t="s">
        <v>36</v>
      </c>
      <c r="G13" s="817"/>
      <c r="H13" s="817"/>
      <c r="I13" s="810"/>
      <c r="J13" s="171" t="s">
        <v>35</v>
      </c>
      <c r="K13" s="361" t="s">
        <v>35</v>
      </c>
    </row>
    <row r="14" spans="1:20" ht="33" customHeight="1">
      <c r="A14" s="414" t="str">
        <f>'LION+BRITANNIA'!A14</f>
        <v>MSC ROUEN</v>
      </c>
      <c r="B14" s="337" t="str">
        <f>'LION+BRITANNIA'!B14</f>
        <v>GL505W</v>
      </c>
      <c r="C14" s="337">
        <f>'LION+BRITANNIA'!C14</f>
        <v>45685.25</v>
      </c>
      <c r="D14" s="337">
        <f>'LION+BRITANNIA'!D14</f>
        <v>45685.25</v>
      </c>
      <c r="E14" s="337">
        <f>'LION+BRITANNIA'!E14</f>
        <v>45686.25</v>
      </c>
      <c r="F14" s="337">
        <f>'LION+BRITANNIA'!F14</f>
        <v>45688.25</v>
      </c>
      <c r="G14" s="355" t="s">
        <v>50</v>
      </c>
      <c r="H14" s="161"/>
      <c r="I14" s="354"/>
      <c r="J14" s="354"/>
      <c r="K14" s="415"/>
      <c r="S14" s="424"/>
    </row>
    <row r="15" spans="1:20" ht="33" customHeight="1">
      <c r="A15" s="414" t="str">
        <f>'LION+BRITANNIA'!A15</f>
        <v>MSC MIRJA</v>
      </c>
      <c r="B15" s="337" t="str">
        <f>'LION+BRITANNIA'!B15</f>
        <v>GL506W</v>
      </c>
      <c r="C15" s="337">
        <f>'LION+BRITANNIA'!C15</f>
        <v>45692.25</v>
      </c>
      <c r="D15" s="337">
        <f>'LION+BRITANNIA'!D15</f>
        <v>45692.25</v>
      </c>
      <c r="E15" s="337">
        <f>'LION+BRITANNIA'!E15</f>
        <v>45693.25</v>
      </c>
      <c r="F15" s="337">
        <f>'LION+BRITANNIA'!F15</f>
        <v>45695.25</v>
      </c>
      <c r="G15" s="355" t="s">
        <v>51</v>
      </c>
      <c r="H15" s="161" t="s">
        <v>52</v>
      </c>
      <c r="I15" s="354">
        <v>45713</v>
      </c>
      <c r="J15" s="354">
        <v>45756</v>
      </c>
      <c r="K15" s="415">
        <v>45758</v>
      </c>
      <c r="S15" s="424"/>
    </row>
    <row r="16" spans="1:20" ht="33" customHeight="1">
      <c r="A16" s="414" t="str">
        <f>'LION+BRITANNIA'!A16</f>
        <v>MSC MINA</v>
      </c>
      <c r="B16" s="337" t="str">
        <f>'LION+BRITANNIA'!B16</f>
        <v>GL507W</v>
      </c>
      <c r="C16" s="337">
        <f>'LION+BRITANNIA'!C16</f>
        <v>45699.25</v>
      </c>
      <c r="D16" s="337">
        <f>'LION+BRITANNIA'!D16</f>
        <v>45699.25</v>
      </c>
      <c r="E16" s="337">
        <f>'LION+BRITANNIA'!E16</f>
        <v>45700.25</v>
      </c>
      <c r="F16" s="337">
        <f>'LION+BRITANNIA'!F16</f>
        <v>45702.25</v>
      </c>
      <c r="G16" s="355" t="s">
        <v>53</v>
      </c>
      <c r="H16" s="161" t="s">
        <v>54</v>
      </c>
      <c r="I16" s="354">
        <f t="shared" ref="I16:K18" si="1">I15+7</f>
        <v>45720</v>
      </c>
      <c r="J16" s="354">
        <f t="shared" si="1"/>
        <v>45763</v>
      </c>
      <c r="K16" s="415">
        <f t="shared" si="1"/>
        <v>45765</v>
      </c>
      <c r="S16" s="424"/>
    </row>
    <row r="17" spans="1:19" ht="33" customHeight="1">
      <c r="A17" s="414" t="str">
        <f>'LION+BRITANNIA'!A17</f>
        <v>MSC DILETTA</v>
      </c>
      <c r="B17" s="337" t="str">
        <f>'LION+BRITANNIA'!B17</f>
        <v>GL508W</v>
      </c>
      <c r="C17" s="337">
        <f>'LION+BRITANNIA'!C17</f>
        <v>45706.25</v>
      </c>
      <c r="D17" s="337">
        <f>'LION+BRITANNIA'!D17</f>
        <v>45706.25</v>
      </c>
      <c r="E17" s="337">
        <f>'LION+BRITANNIA'!E17</f>
        <v>45707.25</v>
      </c>
      <c r="F17" s="337">
        <f>'LION+BRITANNIA'!F17</f>
        <v>45709.25</v>
      </c>
      <c r="G17" s="355" t="s">
        <v>55</v>
      </c>
      <c r="H17" s="314" t="s">
        <v>56</v>
      </c>
      <c r="I17" s="354">
        <f t="shared" si="1"/>
        <v>45727</v>
      </c>
      <c r="J17" s="354">
        <f t="shared" si="1"/>
        <v>45770</v>
      </c>
      <c r="K17" s="415">
        <f t="shared" si="1"/>
        <v>45772</v>
      </c>
      <c r="S17" s="424"/>
    </row>
    <row r="18" spans="1:19" ht="33" customHeight="1">
      <c r="A18" s="416" t="str">
        <f>'LION+BRITANNIA'!A18</f>
        <v>MSC MICHELLE</v>
      </c>
      <c r="B18" s="371" t="str">
        <f>'LION+BRITANNIA'!B18</f>
        <v>GL509W</v>
      </c>
      <c r="C18" s="371">
        <f>'LION+BRITANNIA'!C18</f>
        <v>45713.25</v>
      </c>
      <c r="D18" s="371">
        <f>'LION+BRITANNIA'!D18</f>
        <v>45713.25</v>
      </c>
      <c r="E18" s="371">
        <f>'LION+BRITANNIA'!E18</f>
        <v>45714.25</v>
      </c>
      <c r="F18" s="371">
        <f>'LION+BRITANNIA'!F18</f>
        <v>45716.25</v>
      </c>
      <c r="G18" s="417" t="s">
        <v>57</v>
      </c>
      <c r="H18" s="366" t="s">
        <v>58</v>
      </c>
      <c r="I18" s="418">
        <f t="shared" si="1"/>
        <v>45734</v>
      </c>
      <c r="J18" s="418">
        <f t="shared" si="1"/>
        <v>45777</v>
      </c>
      <c r="K18" s="419">
        <f t="shared" si="1"/>
        <v>45779</v>
      </c>
      <c r="S18" s="424"/>
    </row>
    <row r="19" spans="1:19" ht="14.25" customHeight="1">
      <c r="G19" s="387"/>
      <c r="H19" s="388"/>
      <c r="I19" s="389"/>
      <c r="J19" s="389"/>
      <c r="K19" s="389"/>
      <c r="L19" s="389"/>
      <c r="M19" s="389"/>
      <c r="N19" s="389"/>
      <c r="O19" s="389"/>
      <c r="P19" s="389"/>
    </row>
    <row r="20" spans="1:19" ht="14.25" customHeight="1">
      <c r="G20" s="387"/>
      <c r="H20" s="388"/>
      <c r="I20" s="389"/>
      <c r="J20" s="389"/>
      <c r="K20" s="389"/>
      <c r="L20" s="389"/>
      <c r="M20" s="389"/>
      <c r="N20" s="389"/>
      <c r="O20" s="389"/>
      <c r="P20" s="389"/>
    </row>
    <row r="21" spans="1:19" ht="15" customHeight="1">
      <c r="A21" s="577" t="s">
        <v>59</v>
      </c>
    </row>
    <row r="22" spans="1:19" ht="15" customHeight="1">
      <c r="A22" s="578" t="s">
        <v>60</v>
      </c>
    </row>
    <row r="23" spans="1:19" ht="15" customHeight="1">
      <c r="A23" s="578" t="s">
        <v>61</v>
      </c>
    </row>
    <row r="24" spans="1:19" ht="15" customHeight="1">
      <c r="A24" s="601" t="s">
        <v>62</v>
      </c>
    </row>
    <row r="25" spans="1:19" ht="15" customHeight="1">
      <c r="A25" s="576" t="s">
        <v>63</v>
      </c>
    </row>
    <row r="26" spans="1:19" ht="14.25" customHeight="1">
      <c r="G26" s="387"/>
      <c r="H26" s="388"/>
      <c r="I26" s="389"/>
      <c r="J26" s="389"/>
      <c r="K26" s="389"/>
      <c r="L26" s="389"/>
      <c r="M26" s="389"/>
      <c r="N26" s="389"/>
      <c r="O26" s="389"/>
      <c r="P26" s="389"/>
    </row>
    <row r="27" spans="1:19" ht="14.25" customHeight="1">
      <c r="A27" s="6" t="s">
        <v>64</v>
      </c>
      <c r="B27" s="2"/>
      <c r="C27" s="2"/>
      <c r="D27" s="2"/>
      <c r="E27" s="2"/>
      <c r="O27" s="2"/>
      <c r="P27" s="2"/>
    </row>
    <row r="28" spans="1:19" ht="14.25" customHeight="1">
      <c r="A28" s="2" t="s">
        <v>65</v>
      </c>
      <c r="B28" s="2"/>
      <c r="C28" s="2"/>
      <c r="D28" s="2"/>
      <c r="E28" s="2"/>
      <c r="O28" s="2"/>
      <c r="P28" s="2"/>
    </row>
  </sheetData>
  <mergeCells count="14">
    <mergeCell ref="I12:I13"/>
    <mergeCell ref="A12:A13"/>
    <mergeCell ref="B12:B13"/>
    <mergeCell ref="C12:F12"/>
    <mergeCell ref="G12:G13"/>
    <mergeCell ref="H12:H13"/>
    <mergeCell ref="A1:N1"/>
    <mergeCell ref="I2:I3"/>
    <mergeCell ref="G4:I4"/>
    <mergeCell ref="A2:A3"/>
    <mergeCell ref="B2:B3"/>
    <mergeCell ref="C2:F2"/>
    <mergeCell ref="G2:G3"/>
    <mergeCell ref="H2:H3"/>
  </mergeCells>
  <phoneticPr fontId="67" type="noConversion"/>
  <pageMargins left="0.7" right="0.7" top="0.75" bottom="0.75" header="0.3" footer="0.3"/>
  <pageSetup orientation="portrait" r:id="rId1"/>
  <headerFooter>
    <oddFooter>&amp;L_x000D_&amp;1#&amp;"Calibri"&amp;10&amp;K000000 Sensitivity: Internal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37"/>
  <sheetViews>
    <sheetView zoomScaleNormal="100" workbookViewId="0">
      <selection activeCell="C9" sqref="C9"/>
    </sheetView>
  </sheetViews>
  <sheetFormatPr defaultRowHeight="14.25" customHeight="1"/>
  <cols>
    <col min="1" max="1" width="22.1640625" customWidth="1"/>
    <col min="2" max="2" width="10.25" customWidth="1"/>
    <col min="3" max="6" width="17.25" customWidth="1"/>
    <col min="7" max="7" width="21.1640625" customWidth="1"/>
    <col min="8" max="9" width="12.25" customWidth="1"/>
    <col min="10" max="10" width="15.25" customWidth="1"/>
    <col min="11" max="11" width="15" customWidth="1"/>
    <col min="12" max="12" width="16.25" customWidth="1"/>
    <col min="13" max="15" width="16.75" customWidth="1"/>
  </cols>
  <sheetData>
    <row r="1" spans="1:17" s="2" customFormat="1" ht="45" customHeight="1">
      <c r="A1" s="782" t="s">
        <v>66</v>
      </c>
      <c r="B1" s="782"/>
      <c r="C1" s="782"/>
      <c r="D1" s="782"/>
      <c r="E1" s="782"/>
      <c r="F1" s="782"/>
      <c r="G1" s="782"/>
      <c r="H1" s="782"/>
      <c r="I1" s="782"/>
      <c r="J1" s="782"/>
      <c r="K1" s="782"/>
      <c r="L1" s="782"/>
      <c r="M1" s="299">
        <v>45689</v>
      </c>
    </row>
    <row r="2" spans="1:17" ht="14.25" customHeight="1">
      <c r="A2" s="811" t="s">
        <v>18</v>
      </c>
      <c r="B2" s="809" t="s">
        <v>19</v>
      </c>
      <c r="C2" s="813" t="s">
        <v>20</v>
      </c>
      <c r="D2" s="814"/>
      <c r="E2" s="814"/>
      <c r="F2" s="815"/>
      <c r="G2" s="816" t="s">
        <v>21</v>
      </c>
      <c r="H2" s="816" t="s">
        <v>19</v>
      </c>
      <c r="I2" s="809" t="s">
        <v>22</v>
      </c>
      <c r="J2" s="413" t="s">
        <v>67</v>
      </c>
      <c r="K2" s="413" t="s">
        <v>68</v>
      </c>
      <c r="L2" s="413" t="s">
        <v>69</v>
      </c>
      <c r="Q2" s="2"/>
    </row>
    <row r="3" spans="1:17" ht="14.25" customHeight="1">
      <c r="A3" s="812"/>
      <c r="B3" s="810"/>
      <c r="C3" s="153" t="s">
        <v>33</v>
      </c>
      <c r="D3" s="153" t="s">
        <v>34</v>
      </c>
      <c r="E3" s="153" t="s">
        <v>35</v>
      </c>
      <c r="F3" s="153" t="s">
        <v>36</v>
      </c>
      <c r="G3" s="817"/>
      <c r="H3" s="817"/>
      <c r="I3" s="810"/>
      <c r="J3" s="171" t="s">
        <v>35</v>
      </c>
      <c r="K3" s="171" t="s">
        <v>35</v>
      </c>
      <c r="L3" s="171" t="s">
        <v>35</v>
      </c>
      <c r="Q3" s="2"/>
    </row>
    <row r="4" spans="1:17" s="2" customFormat="1" ht="28.5" customHeight="1">
      <c r="A4" s="382" t="str">
        <f>'LION+BRITANNIA'!A14</f>
        <v>MSC ROUEN</v>
      </c>
      <c r="B4" s="317" t="str">
        <f>'LION+BRITANNIA'!B14</f>
        <v>GL505W</v>
      </c>
      <c r="C4" s="300">
        <f>'LION+BRITANNIA'!C14</f>
        <v>45685.25</v>
      </c>
      <c r="D4" s="300">
        <f>'LION+BRITANNIA'!D14</f>
        <v>45685.25</v>
      </c>
      <c r="E4" s="300">
        <f>'LION+BRITANNIA'!E14</f>
        <v>45686.25</v>
      </c>
      <c r="F4" s="300">
        <f>'LION+BRITANNIA'!F14</f>
        <v>45688.25</v>
      </c>
      <c r="G4" s="818"/>
      <c r="H4" s="819"/>
      <c r="I4" s="820"/>
      <c r="J4" s="121"/>
      <c r="K4" s="121"/>
      <c r="L4" s="121"/>
    </row>
    <row r="5" spans="1:17" s="2" customFormat="1" ht="28.5" customHeight="1">
      <c r="A5" s="382" t="s">
        <v>50</v>
      </c>
      <c r="B5" s="317"/>
      <c r="C5" s="300"/>
      <c r="D5" s="300"/>
      <c r="E5" s="300"/>
      <c r="F5" s="300"/>
      <c r="G5" s="818"/>
      <c r="H5" s="819"/>
      <c r="I5" s="820"/>
      <c r="J5" s="121"/>
      <c r="K5" s="121"/>
      <c r="L5" s="121"/>
    </row>
    <row r="6" spans="1:17" s="2" customFormat="1" ht="28.5" customHeight="1">
      <c r="A6" s="382" t="s">
        <v>50</v>
      </c>
      <c r="B6" s="317"/>
      <c r="C6" s="300"/>
      <c r="D6" s="300"/>
      <c r="E6" s="300"/>
      <c r="F6" s="300"/>
      <c r="G6" s="818"/>
      <c r="H6" s="819"/>
      <c r="I6" s="820"/>
      <c r="J6" s="121"/>
      <c r="K6" s="121"/>
      <c r="L6" s="121"/>
    </row>
    <row r="7" spans="1:17" s="2" customFormat="1" ht="28.5" customHeight="1">
      <c r="A7" s="382" t="s">
        <v>70</v>
      </c>
      <c r="B7" s="751" t="s">
        <v>677</v>
      </c>
      <c r="C7" s="300">
        <v>45704.625</v>
      </c>
      <c r="D7" s="300">
        <v>45705.541666666664</v>
      </c>
      <c r="E7" s="300">
        <v>45705.625</v>
      </c>
      <c r="F7" s="300">
        <v>45707.125</v>
      </c>
      <c r="G7" s="818" t="s">
        <v>38</v>
      </c>
      <c r="H7" s="819"/>
      <c r="I7" s="820"/>
      <c r="J7" s="121">
        <v>45750</v>
      </c>
      <c r="K7" s="121">
        <v>45755</v>
      </c>
      <c r="L7" s="121">
        <v>45763</v>
      </c>
    </row>
    <row r="8" spans="1:17" s="2" customFormat="1" ht="28.5" customHeight="1">
      <c r="A8" s="382" t="s">
        <v>71</v>
      </c>
      <c r="B8" s="751" t="s">
        <v>678</v>
      </c>
      <c r="C8" s="300">
        <f t="shared" ref="C8:F9" si="0">C7+7</f>
        <v>45711.625</v>
      </c>
      <c r="D8" s="300">
        <f t="shared" si="0"/>
        <v>45712.541666666664</v>
      </c>
      <c r="E8" s="300">
        <f t="shared" si="0"/>
        <v>45712.625</v>
      </c>
      <c r="F8" s="300">
        <f t="shared" si="0"/>
        <v>45714.125</v>
      </c>
      <c r="G8" s="818" t="s">
        <v>38</v>
      </c>
      <c r="H8" s="819"/>
      <c r="I8" s="820"/>
      <c r="J8" s="679">
        <f t="shared" ref="J8:L9" si="1">J7+7</f>
        <v>45757</v>
      </c>
      <c r="K8" s="679">
        <f t="shared" si="1"/>
        <v>45762</v>
      </c>
      <c r="L8" s="121">
        <f t="shared" si="1"/>
        <v>45770</v>
      </c>
    </row>
    <row r="9" spans="1:17" s="2" customFormat="1" ht="28.5" customHeight="1">
      <c r="A9" s="385" t="s">
        <v>72</v>
      </c>
      <c r="B9" s="752" t="s">
        <v>678</v>
      </c>
      <c r="C9" s="286">
        <f t="shared" si="0"/>
        <v>45718.625</v>
      </c>
      <c r="D9" s="286">
        <f t="shared" si="0"/>
        <v>45719.541666666664</v>
      </c>
      <c r="E9" s="286">
        <f t="shared" si="0"/>
        <v>45719.625</v>
      </c>
      <c r="F9" s="286">
        <f t="shared" si="0"/>
        <v>45721.125</v>
      </c>
      <c r="G9" s="821" t="s">
        <v>38</v>
      </c>
      <c r="H9" s="822"/>
      <c r="I9" s="823"/>
      <c r="J9" s="418">
        <f t="shared" si="1"/>
        <v>45764</v>
      </c>
      <c r="K9" s="418">
        <f t="shared" si="1"/>
        <v>45769</v>
      </c>
      <c r="L9" s="418">
        <f t="shared" si="1"/>
        <v>45777</v>
      </c>
    </row>
    <row r="10" spans="1:17" s="2" customFormat="1" ht="28.5" customHeight="1">
      <c r="A10" s="381"/>
      <c r="B10" s="381"/>
      <c r="C10" s="320"/>
      <c r="D10" s="320"/>
      <c r="E10" s="320"/>
      <c r="F10" s="320"/>
      <c r="G10" s="387"/>
      <c r="H10" s="388"/>
      <c r="I10" s="389"/>
      <c r="J10" s="389"/>
      <c r="K10" s="389"/>
      <c r="L10" s="90"/>
    </row>
    <row r="11" spans="1:17" s="2" customFormat="1" ht="12.75" customHeight="1">
      <c r="A11" s="381"/>
      <c r="B11" s="381"/>
      <c r="C11" s="320"/>
      <c r="D11" s="320"/>
      <c r="E11" s="320"/>
      <c r="F11" s="320"/>
      <c r="G11" s="387"/>
      <c r="H11" s="388"/>
      <c r="I11" s="389"/>
      <c r="J11" s="389"/>
      <c r="K11" s="389"/>
      <c r="L11" s="90"/>
    </row>
    <row r="12" spans="1:17" ht="30" customHeight="1">
      <c r="A12" s="2"/>
      <c r="B12" s="2"/>
      <c r="C12" s="295"/>
      <c r="D12" s="295"/>
      <c r="E12" s="296"/>
      <c r="F12" s="295" t="s">
        <v>73</v>
      </c>
      <c r="G12" s="295"/>
      <c r="H12" s="2"/>
      <c r="I12" s="297"/>
      <c r="J12" s="297"/>
      <c r="K12" s="297"/>
      <c r="L12" s="2"/>
    </row>
    <row r="13" spans="1:17" ht="14.25" customHeight="1">
      <c r="A13" s="826" t="s">
        <v>18</v>
      </c>
      <c r="B13" s="824" t="s">
        <v>19</v>
      </c>
      <c r="C13" s="828" t="s">
        <v>20</v>
      </c>
      <c r="D13" s="829"/>
      <c r="E13" s="829"/>
      <c r="F13" s="830"/>
      <c r="G13" s="831" t="s">
        <v>21</v>
      </c>
      <c r="H13" s="831" t="s">
        <v>19</v>
      </c>
      <c r="I13" s="824" t="s">
        <v>22</v>
      </c>
      <c r="J13" s="697" t="s">
        <v>74</v>
      </c>
      <c r="K13" s="2"/>
      <c r="Q13" s="2"/>
    </row>
    <row r="14" spans="1:17" ht="14.25" customHeight="1">
      <c r="A14" s="827"/>
      <c r="B14" s="825"/>
      <c r="C14" s="658" t="s">
        <v>33</v>
      </c>
      <c r="D14" s="658" t="s">
        <v>34</v>
      </c>
      <c r="E14" s="658" t="s">
        <v>35</v>
      </c>
      <c r="F14" s="658" t="s">
        <v>36</v>
      </c>
      <c r="G14" s="832"/>
      <c r="H14" s="832"/>
      <c r="I14" s="825"/>
      <c r="J14" s="698" t="s">
        <v>35</v>
      </c>
      <c r="K14" s="2"/>
      <c r="Q14" s="2"/>
    </row>
    <row r="15" spans="1:17" s="2" customFormat="1" ht="28.5" customHeight="1">
      <c r="A15" s="716" t="str">
        <f>'LION+BRITANNIA'!A14</f>
        <v>MSC ROUEN</v>
      </c>
      <c r="B15" s="717" t="str">
        <f>'LION+BRITANNIA'!B14</f>
        <v>GL505W</v>
      </c>
      <c r="C15" s="718">
        <f>'LION+BRITANNIA'!C14</f>
        <v>45685.25</v>
      </c>
      <c r="D15" s="718">
        <f>'LION+BRITANNIA'!D14</f>
        <v>45685.25</v>
      </c>
      <c r="E15" s="718">
        <f>'LION+BRITANNIA'!E14</f>
        <v>45686.25</v>
      </c>
      <c r="F15" s="718">
        <f>'LION+BRITANNIA'!F14</f>
        <v>45688.25</v>
      </c>
      <c r="G15" s="660"/>
      <c r="H15" s="661"/>
      <c r="I15" s="662"/>
      <c r="J15" s="343"/>
    </row>
    <row r="16" spans="1:17" s="2" customFormat="1" ht="28.5" customHeight="1">
      <c r="A16" s="699" t="str">
        <f>'JADE+TIGER'!A16</f>
        <v>MSC MIA</v>
      </c>
      <c r="B16" s="659" t="str">
        <f>'JADE+TIGER'!B5</f>
        <v>GJ506W</v>
      </c>
      <c r="C16" s="217">
        <f>'JADE+TIGER'!C5</f>
        <v>45691.333333333336</v>
      </c>
      <c r="D16" s="217">
        <f>'JADE+TIGER'!D5</f>
        <v>45691.666666666664</v>
      </c>
      <c r="E16" s="217">
        <f>'JADE+TIGER'!E5</f>
        <v>45692</v>
      </c>
      <c r="F16" s="217">
        <f>'JADE+TIGER'!F5</f>
        <v>45694.666666666664</v>
      </c>
      <c r="G16" s="660" t="s">
        <v>75</v>
      </c>
      <c r="H16" s="661" t="s">
        <v>76</v>
      </c>
      <c r="I16" s="662">
        <v>45708</v>
      </c>
      <c r="J16" s="343">
        <f>I16+43</f>
        <v>45751</v>
      </c>
    </row>
    <row r="17" spans="1:17" s="2" customFormat="1" ht="28.5" customHeight="1">
      <c r="A17" s="699" t="str">
        <f>'JADE+TIGER'!A17</f>
        <v>MSC MIRJAM</v>
      </c>
      <c r="B17" s="659" t="str">
        <f>'JADE+TIGER'!B6</f>
        <v>GJ507W</v>
      </c>
      <c r="C17" s="217">
        <f>'JADE+TIGER'!C6</f>
        <v>45698.333333333336</v>
      </c>
      <c r="D17" s="217">
        <f>'JADE+TIGER'!D6</f>
        <v>45698.666666666664</v>
      </c>
      <c r="E17" s="217">
        <f>'JADE+TIGER'!E6</f>
        <v>45699</v>
      </c>
      <c r="F17" s="217">
        <f>'JADE+TIGER'!F6</f>
        <v>45701.666666666664</v>
      </c>
      <c r="G17" s="660" t="s">
        <v>77</v>
      </c>
      <c r="H17" s="661" t="s">
        <v>78</v>
      </c>
      <c r="I17" s="662">
        <f t="shared" ref="I17:I21" si="2">I16+7</f>
        <v>45715</v>
      </c>
      <c r="J17" s="343">
        <f t="shared" ref="J17:J19" si="3">J16+7</f>
        <v>45758</v>
      </c>
    </row>
    <row r="18" spans="1:17" s="2" customFormat="1" ht="28.5" customHeight="1">
      <c r="A18" s="699" t="str">
        <f>'JADE+TIGER'!A7</f>
        <v>MSC AMELIA</v>
      </c>
      <c r="B18" s="659" t="str">
        <f>'JADE+TIGER'!B7</f>
        <v>GJ508W</v>
      </c>
      <c r="C18" s="217">
        <f>'JADE+TIGER'!C7</f>
        <v>45705.333333333336</v>
      </c>
      <c r="D18" s="217">
        <f>'JADE+TIGER'!D7</f>
        <v>45705.666666666664</v>
      </c>
      <c r="E18" s="217">
        <f>'JADE+TIGER'!E7</f>
        <v>45706</v>
      </c>
      <c r="F18" s="217">
        <f>'JADE+TIGER'!F7</f>
        <v>45708.666666666664</v>
      </c>
      <c r="G18" s="660" t="s">
        <v>79</v>
      </c>
      <c r="H18" s="661"/>
      <c r="I18" s="662">
        <f t="shared" si="2"/>
        <v>45722</v>
      </c>
      <c r="J18" s="343">
        <f t="shared" si="3"/>
        <v>45765</v>
      </c>
    </row>
    <row r="19" spans="1:17" s="2" customFormat="1" ht="28.5" customHeight="1">
      <c r="A19" s="699" t="str">
        <f>'JADE+TIGER'!A8</f>
        <v>MSC TESSA</v>
      </c>
      <c r="B19" s="659" t="str">
        <f>'JADE+TIGER'!B8</f>
        <v>GJ509W</v>
      </c>
      <c r="C19" s="217">
        <f>'JADE+TIGER'!C8</f>
        <v>45712.333333333336</v>
      </c>
      <c r="D19" s="217">
        <f>'JADE+TIGER'!D8</f>
        <v>45712.666666666664</v>
      </c>
      <c r="E19" s="217">
        <f>'JADE+TIGER'!E8</f>
        <v>45713</v>
      </c>
      <c r="F19" s="217">
        <f>'JADE+TIGER'!F8</f>
        <v>45715.666666666664</v>
      </c>
      <c r="G19" s="660" t="s">
        <v>80</v>
      </c>
      <c r="H19" s="661" t="s">
        <v>81</v>
      </c>
      <c r="I19" s="662">
        <f t="shared" si="2"/>
        <v>45729</v>
      </c>
      <c r="J19" s="343">
        <f t="shared" si="3"/>
        <v>45772</v>
      </c>
    </row>
    <row r="20" spans="1:17" s="2" customFormat="1" ht="28.5" customHeight="1">
      <c r="A20" s="700" t="str">
        <f>'JADE+TIGER'!A9</f>
        <v>MSC ALLEGRA</v>
      </c>
      <c r="B20" s="663" t="str">
        <f>'JADE+TIGER'!B9</f>
        <v>GJ510W</v>
      </c>
      <c r="C20" s="217">
        <f>'JADE+TIGER'!C9</f>
        <v>45719.333333333336</v>
      </c>
      <c r="D20" s="217">
        <f>'JADE+TIGER'!D9</f>
        <v>45719.666666666664</v>
      </c>
      <c r="E20" s="217">
        <f>'JADE+TIGER'!E9</f>
        <v>45720</v>
      </c>
      <c r="F20" s="217">
        <f>'JADE+TIGER'!F9</f>
        <v>45722.666666666664</v>
      </c>
      <c r="G20" s="660" t="s">
        <v>82</v>
      </c>
      <c r="H20" s="661" t="s">
        <v>83</v>
      </c>
      <c r="I20" s="662">
        <f t="shared" si="2"/>
        <v>45736</v>
      </c>
      <c r="J20" s="343">
        <f t="shared" ref="J20" si="4">J19+7</f>
        <v>45779</v>
      </c>
      <c r="Q20"/>
    </row>
    <row r="21" spans="1:17" s="2" customFormat="1" ht="28.5" customHeight="1">
      <c r="A21" s="701" t="str">
        <f>'JADE+TIGER'!A10</f>
        <v>MSC METTE</v>
      </c>
      <c r="B21" s="702" t="str">
        <f>'JADE+TIGER'!B10</f>
        <v>GJ511W</v>
      </c>
      <c r="C21" s="703">
        <f>'JADE+TIGER'!C10</f>
        <v>45726.333333333336</v>
      </c>
      <c r="D21" s="703">
        <f>'JADE+TIGER'!D10</f>
        <v>45726.666666666664</v>
      </c>
      <c r="E21" s="703">
        <f>'JADE+TIGER'!E10</f>
        <v>45727</v>
      </c>
      <c r="F21" s="703">
        <f>'JADE+TIGER'!F10</f>
        <v>45729.666666666664</v>
      </c>
      <c r="G21" s="664" t="s">
        <v>84</v>
      </c>
      <c r="H21" s="665" t="s">
        <v>85</v>
      </c>
      <c r="I21" s="666">
        <f t="shared" si="2"/>
        <v>45743</v>
      </c>
      <c r="J21" s="345">
        <f t="shared" ref="J21" si="5">J20+7</f>
        <v>45786</v>
      </c>
    </row>
    <row r="24" spans="1:17" ht="15" customHeight="1">
      <c r="A24" s="577" t="s">
        <v>59</v>
      </c>
    </row>
    <row r="25" spans="1:17" ht="15" customHeight="1">
      <c r="A25" s="578" t="s">
        <v>60</v>
      </c>
    </row>
    <row r="26" spans="1:17" ht="15" customHeight="1">
      <c r="A26" s="578" t="s">
        <v>61</v>
      </c>
    </row>
    <row r="27" spans="1:17" ht="15" customHeight="1">
      <c r="A27" s="601" t="s">
        <v>62</v>
      </c>
    </row>
    <row r="28" spans="1:17" ht="15" customHeight="1">
      <c r="A28" s="576" t="s">
        <v>63</v>
      </c>
    </row>
    <row r="35" spans="1:13" ht="14.25" customHeight="1">
      <c r="A35" s="6" t="s">
        <v>64</v>
      </c>
      <c r="B35" s="2"/>
      <c r="C35" s="2"/>
      <c r="D35" s="2"/>
      <c r="E35" s="2"/>
      <c r="M35" s="2"/>
    </row>
    <row r="36" spans="1:13" ht="14.25" customHeight="1">
      <c r="A36" s="2" t="s">
        <v>65</v>
      </c>
      <c r="B36" s="2"/>
      <c r="C36" s="2"/>
      <c r="D36" s="2"/>
      <c r="E36" s="2"/>
      <c r="M36" s="2"/>
    </row>
    <row r="37" spans="1:13" ht="14.25" customHeight="1">
      <c r="I37" s="298"/>
      <c r="J37" s="298"/>
      <c r="K37" s="298"/>
    </row>
  </sheetData>
  <mergeCells count="19">
    <mergeCell ref="I13:I14"/>
    <mergeCell ref="A13:A14"/>
    <mergeCell ref="B13:B14"/>
    <mergeCell ref="C13:F13"/>
    <mergeCell ref="G13:G14"/>
    <mergeCell ref="H13:H14"/>
    <mergeCell ref="G4:I4"/>
    <mergeCell ref="G5:I5"/>
    <mergeCell ref="G6:I6"/>
    <mergeCell ref="A1:L1"/>
    <mergeCell ref="G9:I9"/>
    <mergeCell ref="G7:I7"/>
    <mergeCell ref="G8:I8"/>
    <mergeCell ref="I2:I3"/>
    <mergeCell ref="A2:A3"/>
    <mergeCell ref="B2:B3"/>
    <mergeCell ref="C2:F2"/>
    <mergeCell ref="G2:G3"/>
    <mergeCell ref="H2:H3"/>
  </mergeCells>
  <phoneticPr fontId="30" type="noConversion"/>
  <pageMargins left="0.7" right="0.7" top="0.75" bottom="0.75" header="0.3" footer="0.3"/>
  <pageSetup paperSize="9" orientation="portrait" r:id="rId1"/>
  <headerFooter>
    <oddFooter>&amp;L&amp;1#&amp;"Calibri"&amp;10&amp;K000000Sensitivity: Internal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35"/>
  <sheetViews>
    <sheetView workbookViewId="0">
      <selection activeCell="R7" sqref="R7"/>
    </sheetView>
  </sheetViews>
  <sheetFormatPr defaultColWidth="8.83203125" defaultRowHeight="14"/>
  <cols>
    <col min="1" max="3" width="16.25" customWidth="1"/>
    <col min="4" max="4" width="17.25" customWidth="1"/>
    <col min="5" max="6" width="16.25" customWidth="1"/>
    <col min="7" max="7" width="19.25" customWidth="1"/>
    <col min="8" max="9" width="13.25" customWidth="1"/>
    <col min="10" max="13" width="16.25" customWidth="1"/>
  </cols>
  <sheetData>
    <row r="1" spans="1:15" s="14" customFormat="1" ht="47.25" customHeight="1">
      <c r="A1" s="840" t="s">
        <v>129</v>
      </c>
      <c r="B1" s="840"/>
      <c r="C1" s="840"/>
      <c r="D1" s="840"/>
      <c r="E1" s="840"/>
      <c r="F1" s="840"/>
      <c r="G1" s="840"/>
      <c r="H1" s="840"/>
      <c r="I1" s="840"/>
      <c r="J1" s="840"/>
      <c r="K1" s="840"/>
      <c r="L1" s="189"/>
      <c r="M1" s="189">
        <f>'CONDOR+LYNX'!M1</f>
        <v>45689</v>
      </c>
    </row>
    <row r="2" spans="1:15" s="14" customFormat="1" ht="12.75" customHeight="1">
      <c r="A2" s="836" t="s">
        <v>18</v>
      </c>
      <c r="B2" s="838" t="s">
        <v>19</v>
      </c>
      <c r="C2" s="845" t="s">
        <v>20</v>
      </c>
      <c r="D2" s="845"/>
      <c r="E2" s="845"/>
      <c r="F2" s="845"/>
      <c r="G2" s="844" t="s">
        <v>21</v>
      </c>
      <c r="H2" s="844" t="s">
        <v>19</v>
      </c>
      <c r="I2" s="834" t="s">
        <v>22</v>
      </c>
      <c r="J2" s="639" t="s">
        <v>130</v>
      </c>
      <c r="K2" s="639" t="s">
        <v>131</v>
      </c>
      <c r="L2" s="639" t="s">
        <v>132</v>
      </c>
      <c r="M2" s="646" t="s">
        <v>133</v>
      </c>
    </row>
    <row r="3" spans="1:15" s="14" customFormat="1" ht="15.75" customHeight="1">
      <c r="A3" s="837"/>
      <c r="B3" s="839"/>
      <c r="C3" s="642" t="s">
        <v>33</v>
      </c>
      <c r="D3" s="642" t="s">
        <v>34</v>
      </c>
      <c r="E3" s="642" t="s">
        <v>35</v>
      </c>
      <c r="F3" s="642" t="s">
        <v>36</v>
      </c>
      <c r="G3" s="788"/>
      <c r="H3" s="788"/>
      <c r="I3" s="790"/>
      <c r="J3" s="643" t="s">
        <v>35</v>
      </c>
      <c r="K3" s="643" t="s">
        <v>35</v>
      </c>
      <c r="L3" s="642" t="s">
        <v>35</v>
      </c>
      <c r="M3" s="647" t="s">
        <v>35</v>
      </c>
    </row>
    <row r="4" spans="1:15" s="14" customFormat="1" ht="33.75" customHeight="1">
      <c r="A4" s="739" t="str">
        <f>'LION+BRITANNIA'!A14</f>
        <v>MSC ROUEN</v>
      </c>
      <c r="B4" s="520" t="str">
        <f>'LION+BRITANNIA'!B14</f>
        <v>GL505W</v>
      </c>
      <c r="C4" s="105">
        <f>'LION+BRITANNIA'!C14</f>
        <v>45685.25</v>
      </c>
      <c r="D4" s="105">
        <f>'LION+BRITANNIA'!D14</f>
        <v>45685.25</v>
      </c>
      <c r="E4" s="105">
        <f>'LION+BRITANNIA'!E14</f>
        <v>45686.25</v>
      </c>
      <c r="F4" s="105">
        <f>'LION+BRITANNIA'!F14</f>
        <v>45688.25</v>
      </c>
      <c r="G4" s="833"/>
      <c r="H4" s="833"/>
      <c r="I4" s="833"/>
      <c r="J4" s="109"/>
      <c r="K4" s="327"/>
      <c r="L4" s="648"/>
      <c r="M4" s="649"/>
    </row>
    <row r="5" spans="1:15" s="14" customFormat="1" ht="33.75" customHeight="1">
      <c r="A5" s="644" t="s">
        <v>134</v>
      </c>
      <c r="B5" s="520" t="s">
        <v>135</v>
      </c>
      <c r="C5" s="105">
        <v>45691.333333333336</v>
      </c>
      <c r="D5" s="105">
        <v>45691.666666666664</v>
      </c>
      <c r="E5" s="105">
        <v>45692</v>
      </c>
      <c r="F5" s="105">
        <v>45694.666666666664</v>
      </c>
      <c r="G5" s="833" t="s">
        <v>38</v>
      </c>
      <c r="H5" s="833"/>
      <c r="I5" s="833"/>
      <c r="J5" s="109">
        <v>45741</v>
      </c>
      <c r="K5" s="327">
        <f>J5+3</f>
        <v>45744</v>
      </c>
      <c r="L5" s="648">
        <f>K5+2</f>
        <v>45746</v>
      </c>
      <c r="M5" s="649">
        <f>L5+6</f>
        <v>45752</v>
      </c>
    </row>
    <row r="6" spans="1:15" s="14" customFormat="1" ht="33.75" customHeight="1">
      <c r="A6" s="738" t="s">
        <v>150</v>
      </c>
      <c r="B6" s="520" t="s">
        <v>137</v>
      </c>
      <c r="C6" s="105">
        <f t="shared" ref="C6:F7" si="0">C5+7</f>
        <v>45698.333333333336</v>
      </c>
      <c r="D6" s="105">
        <f t="shared" si="0"/>
        <v>45698.666666666664</v>
      </c>
      <c r="E6" s="105">
        <f t="shared" si="0"/>
        <v>45699</v>
      </c>
      <c r="F6" s="105">
        <f t="shared" si="0"/>
        <v>45701.666666666664</v>
      </c>
      <c r="G6" s="833" t="s">
        <v>38</v>
      </c>
      <c r="H6" s="833"/>
      <c r="I6" s="833"/>
      <c r="J6" s="109">
        <f t="shared" ref="J6:L7" si="1">J5+7</f>
        <v>45748</v>
      </c>
      <c r="K6" s="327">
        <f t="shared" si="1"/>
        <v>45751</v>
      </c>
      <c r="L6" s="648">
        <f t="shared" si="1"/>
        <v>45753</v>
      </c>
      <c r="M6" s="649">
        <f t="shared" ref="M6" si="2">M5+7</f>
        <v>45759</v>
      </c>
    </row>
    <row r="7" spans="1:15" s="19" customFormat="1" ht="33.75" customHeight="1">
      <c r="A7" s="738" t="s">
        <v>136</v>
      </c>
      <c r="B7" s="520" t="s">
        <v>139</v>
      </c>
      <c r="C7" s="105">
        <f t="shared" si="0"/>
        <v>45705.333333333336</v>
      </c>
      <c r="D7" s="105">
        <f t="shared" si="0"/>
        <v>45705.666666666664</v>
      </c>
      <c r="E7" s="105">
        <f t="shared" si="0"/>
        <v>45706</v>
      </c>
      <c r="F7" s="105">
        <f t="shared" si="0"/>
        <v>45708.666666666664</v>
      </c>
      <c r="G7" s="833" t="s">
        <v>38</v>
      </c>
      <c r="H7" s="833"/>
      <c r="I7" s="833"/>
      <c r="J7" s="109">
        <f t="shared" si="1"/>
        <v>45755</v>
      </c>
      <c r="K7" s="327">
        <f t="shared" si="1"/>
        <v>45758</v>
      </c>
      <c r="L7" s="648">
        <f t="shared" si="1"/>
        <v>45760</v>
      </c>
      <c r="M7" s="649">
        <f t="shared" ref="M7" si="3">M6+7</f>
        <v>45766</v>
      </c>
    </row>
    <row r="8" spans="1:15" s="170" customFormat="1" ht="33.75" customHeight="1">
      <c r="A8" s="738" t="s">
        <v>138</v>
      </c>
      <c r="B8" s="520" t="s">
        <v>140</v>
      </c>
      <c r="C8" s="105">
        <f t="shared" ref="C8:C10" si="4">C7+7</f>
        <v>45712.333333333336</v>
      </c>
      <c r="D8" s="105">
        <f t="shared" ref="D8:D10" si="5">D7+7</f>
        <v>45712.666666666664</v>
      </c>
      <c r="E8" s="105">
        <f t="shared" ref="E8:E10" si="6">E7+7</f>
        <v>45713</v>
      </c>
      <c r="F8" s="105">
        <f t="shared" ref="F8:F10" si="7">F7+7</f>
        <v>45715.666666666664</v>
      </c>
      <c r="G8" s="833" t="s">
        <v>38</v>
      </c>
      <c r="H8" s="833"/>
      <c r="I8" s="833"/>
      <c r="J8" s="109">
        <f t="shared" ref="J8:J10" si="8">J7+7</f>
        <v>45762</v>
      </c>
      <c r="K8" s="327">
        <f t="shared" ref="K8:K10" si="9">K7+7</f>
        <v>45765</v>
      </c>
      <c r="L8" s="648">
        <f t="shared" ref="L8:M10" si="10">L7+7</f>
        <v>45767</v>
      </c>
      <c r="M8" s="649">
        <f t="shared" si="10"/>
        <v>45773</v>
      </c>
    </row>
    <row r="9" spans="1:15" s="170" customFormat="1" ht="33.75" customHeight="1">
      <c r="A9" s="738" t="s">
        <v>141</v>
      </c>
      <c r="B9" s="520" t="s">
        <v>142</v>
      </c>
      <c r="C9" s="105">
        <f t="shared" si="4"/>
        <v>45719.333333333336</v>
      </c>
      <c r="D9" s="105">
        <f t="shared" si="5"/>
        <v>45719.666666666664</v>
      </c>
      <c r="E9" s="105">
        <f t="shared" si="6"/>
        <v>45720</v>
      </c>
      <c r="F9" s="105">
        <f t="shared" si="7"/>
        <v>45722.666666666664</v>
      </c>
      <c r="G9" s="833" t="s">
        <v>38</v>
      </c>
      <c r="H9" s="833"/>
      <c r="I9" s="833"/>
      <c r="J9" s="109">
        <f t="shared" si="8"/>
        <v>45769</v>
      </c>
      <c r="K9" s="327">
        <f t="shared" si="9"/>
        <v>45772</v>
      </c>
      <c r="L9" s="648">
        <f t="shared" si="10"/>
        <v>45774</v>
      </c>
      <c r="M9" s="649">
        <f t="shared" si="10"/>
        <v>45780</v>
      </c>
    </row>
    <row r="10" spans="1:15" s="14" customFormat="1" ht="33.75" customHeight="1" thickBot="1">
      <c r="A10" s="738" t="s">
        <v>143</v>
      </c>
      <c r="B10" s="645" t="s">
        <v>144</v>
      </c>
      <c r="C10" s="249">
        <f t="shared" si="4"/>
        <v>45726.333333333336</v>
      </c>
      <c r="D10" s="249">
        <f t="shared" si="5"/>
        <v>45726.666666666664</v>
      </c>
      <c r="E10" s="249">
        <f t="shared" si="6"/>
        <v>45727</v>
      </c>
      <c r="F10" s="249">
        <f t="shared" si="7"/>
        <v>45729.666666666664</v>
      </c>
      <c r="G10" s="841" t="s">
        <v>38</v>
      </c>
      <c r="H10" s="842"/>
      <c r="I10" s="843"/>
      <c r="J10" s="650">
        <f t="shared" si="8"/>
        <v>45776</v>
      </c>
      <c r="K10" s="651">
        <f t="shared" si="9"/>
        <v>45779</v>
      </c>
      <c r="L10" s="652">
        <f t="shared" si="10"/>
        <v>45781</v>
      </c>
      <c r="M10" s="653">
        <f t="shared" si="10"/>
        <v>45787</v>
      </c>
    </row>
    <row r="11" spans="1:15" s="14" customFormat="1" ht="11.5">
      <c r="A11" s="236"/>
      <c r="B11" s="237"/>
      <c r="C11" s="238"/>
      <c r="D11" s="238"/>
      <c r="E11" s="238"/>
      <c r="F11" s="238"/>
      <c r="G11" s="215"/>
      <c r="H11" s="215"/>
      <c r="I11" s="215"/>
      <c r="J11" s="200"/>
      <c r="K11" s="200"/>
      <c r="L11" s="200"/>
    </row>
    <row r="12" spans="1:15" s="22" customFormat="1" ht="28.15" customHeight="1">
      <c r="A12" s="846" t="s">
        <v>145</v>
      </c>
      <c r="B12" s="847"/>
      <c r="C12" s="847"/>
      <c r="D12" s="847"/>
      <c r="E12" s="847"/>
      <c r="F12" s="847"/>
      <c r="G12" s="847"/>
      <c r="H12" s="847"/>
      <c r="I12" s="847"/>
      <c r="J12" s="847"/>
      <c r="K12" s="847"/>
      <c r="L12" s="847"/>
      <c r="M12" s="847"/>
      <c r="N12" s="14"/>
      <c r="O12" s="14"/>
    </row>
    <row r="13" spans="1:15" s="22" customFormat="1" ht="13.15" customHeight="1">
      <c r="A13" s="848" t="s">
        <v>18</v>
      </c>
      <c r="B13" s="834" t="s">
        <v>19</v>
      </c>
      <c r="C13" s="835" t="s">
        <v>20</v>
      </c>
      <c r="D13" s="835"/>
      <c r="E13" s="835"/>
      <c r="F13" s="835"/>
      <c r="G13" s="844" t="s">
        <v>21</v>
      </c>
      <c r="H13" s="844" t="s">
        <v>19</v>
      </c>
      <c r="I13" s="834" t="s">
        <v>22</v>
      </c>
      <c r="J13" s="154" t="s">
        <v>146</v>
      </c>
      <c r="K13" s="156" t="s">
        <v>147</v>
      </c>
      <c r="L13" s="156" t="s">
        <v>148</v>
      </c>
      <c r="M13" s="103" t="s">
        <v>149</v>
      </c>
      <c r="N13" s="14"/>
      <c r="O13" s="14"/>
    </row>
    <row r="14" spans="1:15" s="22" customFormat="1">
      <c r="A14" s="849"/>
      <c r="B14" s="790"/>
      <c r="C14" s="157" t="s">
        <v>33</v>
      </c>
      <c r="D14" s="157" t="s">
        <v>34</v>
      </c>
      <c r="E14" s="157" t="s">
        <v>35</v>
      </c>
      <c r="F14" s="157" t="s">
        <v>36</v>
      </c>
      <c r="G14" s="788"/>
      <c r="H14" s="788"/>
      <c r="I14" s="790"/>
      <c r="J14" s="157" t="s">
        <v>35</v>
      </c>
      <c r="K14" s="157" t="s">
        <v>35</v>
      </c>
      <c r="L14" s="157" t="s">
        <v>35</v>
      </c>
      <c r="M14" s="106" t="s">
        <v>35</v>
      </c>
      <c r="N14" s="14"/>
      <c r="O14" s="14"/>
    </row>
    <row r="15" spans="1:15" s="22" customFormat="1" ht="33.75" customHeight="1">
      <c r="A15" s="133" t="str">
        <f>'LION+BRITANNIA'!A14</f>
        <v>MSC ROUEN</v>
      </c>
      <c r="B15" s="93" t="str">
        <f>'LION+BRITANNIA'!B14</f>
        <v>GL505W</v>
      </c>
      <c r="C15" s="12">
        <f>'LION+BRITANNIA'!C14</f>
        <v>45685.25</v>
      </c>
      <c r="D15" s="12">
        <f>'LION+BRITANNIA'!D14</f>
        <v>45685.25</v>
      </c>
      <c r="E15" s="12">
        <f>'LION+BRITANNIA'!E14</f>
        <v>45686.25</v>
      </c>
      <c r="F15" s="12">
        <f>'LION+BRITANNIA'!F14</f>
        <v>45688.25</v>
      </c>
      <c r="G15" s="96"/>
      <c r="H15" s="93"/>
      <c r="I15" s="18"/>
      <c r="J15" s="18"/>
      <c r="K15" s="18"/>
      <c r="L15" s="18"/>
      <c r="M15" s="95"/>
      <c r="N15" s="14"/>
      <c r="O15" s="14"/>
    </row>
    <row r="16" spans="1:15" s="22" customFormat="1" ht="33.75" customHeight="1">
      <c r="A16" s="133" t="str">
        <f t="shared" ref="A16:F21" si="11">A5</f>
        <v>MSC MIA</v>
      </c>
      <c r="B16" s="93" t="str">
        <f t="shared" si="11"/>
        <v>GJ506W</v>
      </c>
      <c r="C16" s="12">
        <f t="shared" si="11"/>
        <v>45691.333333333336</v>
      </c>
      <c r="D16" s="12">
        <f t="shared" si="11"/>
        <v>45691.666666666664</v>
      </c>
      <c r="E16" s="12">
        <f t="shared" si="11"/>
        <v>45692</v>
      </c>
      <c r="F16" s="12">
        <f t="shared" si="11"/>
        <v>45694.666666666664</v>
      </c>
      <c r="G16" s="96" t="s">
        <v>150</v>
      </c>
      <c r="H16" s="93" t="s">
        <v>151</v>
      </c>
      <c r="I16" s="18">
        <v>45706</v>
      </c>
      <c r="J16" s="18">
        <v>45747</v>
      </c>
      <c r="K16" s="18">
        <f>J16+5</f>
        <v>45752</v>
      </c>
      <c r="L16" s="18">
        <f>K16+2</f>
        <v>45754</v>
      </c>
      <c r="M16" s="95">
        <f>L16+1</f>
        <v>45755</v>
      </c>
      <c r="N16" s="14"/>
      <c r="O16" s="14"/>
    </row>
    <row r="17" spans="1:17" s="14" customFormat="1" ht="33.75" customHeight="1">
      <c r="A17" s="133" t="str">
        <f t="shared" si="11"/>
        <v>MSC MIRJAM</v>
      </c>
      <c r="B17" s="93" t="str">
        <f t="shared" si="11"/>
        <v>GJ507W</v>
      </c>
      <c r="C17" s="12">
        <f t="shared" si="11"/>
        <v>45698.333333333336</v>
      </c>
      <c r="D17" s="12">
        <f t="shared" si="11"/>
        <v>45698.666666666664</v>
      </c>
      <c r="E17" s="12">
        <f t="shared" si="11"/>
        <v>45699</v>
      </c>
      <c r="F17" s="12">
        <f t="shared" si="11"/>
        <v>45701.666666666664</v>
      </c>
      <c r="G17" s="96" t="s">
        <v>152</v>
      </c>
      <c r="H17" s="93" t="s">
        <v>153</v>
      </c>
      <c r="I17" s="18">
        <f t="shared" ref="I17:M21" si="12">I16+7</f>
        <v>45713</v>
      </c>
      <c r="J17" s="18">
        <f t="shared" si="12"/>
        <v>45754</v>
      </c>
      <c r="K17" s="18">
        <f t="shared" si="12"/>
        <v>45759</v>
      </c>
      <c r="L17" s="18">
        <f t="shared" si="12"/>
        <v>45761</v>
      </c>
      <c r="M17" s="95">
        <f t="shared" si="12"/>
        <v>45762</v>
      </c>
      <c r="P17" s="22"/>
      <c r="Q17" s="22"/>
    </row>
    <row r="18" spans="1:17" s="22" customFormat="1" ht="33.75" customHeight="1">
      <c r="A18" s="133" t="str">
        <f t="shared" si="11"/>
        <v>MSC AMELIA</v>
      </c>
      <c r="B18" s="93" t="str">
        <f t="shared" si="11"/>
        <v>GJ508W</v>
      </c>
      <c r="C18" s="12">
        <f t="shared" si="11"/>
        <v>45705.333333333336</v>
      </c>
      <c r="D18" s="12">
        <f t="shared" si="11"/>
        <v>45705.666666666664</v>
      </c>
      <c r="E18" s="12">
        <f t="shared" si="11"/>
        <v>45706</v>
      </c>
      <c r="F18" s="12">
        <f t="shared" si="11"/>
        <v>45708.666666666664</v>
      </c>
      <c r="G18" s="96" t="s">
        <v>154</v>
      </c>
      <c r="H18" s="93" t="s">
        <v>155</v>
      </c>
      <c r="I18" s="18">
        <f t="shared" si="12"/>
        <v>45720</v>
      </c>
      <c r="J18" s="18">
        <f t="shared" si="12"/>
        <v>45761</v>
      </c>
      <c r="K18" s="18">
        <f t="shared" si="12"/>
        <v>45766</v>
      </c>
      <c r="L18" s="18">
        <f t="shared" si="12"/>
        <v>45768</v>
      </c>
      <c r="M18" s="95">
        <f t="shared" si="12"/>
        <v>45769</v>
      </c>
      <c r="N18" s="14"/>
      <c r="O18" s="14"/>
    </row>
    <row r="19" spans="1:17" s="22" customFormat="1" ht="33.75" customHeight="1">
      <c r="A19" s="133" t="str">
        <f t="shared" si="11"/>
        <v>MSC TESSA</v>
      </c>
      <c r="B19" s="93" t="str">
        <f t="shared" si="11"/>
        <v>GJ509W</v>
      </c>
      <c r="C19" s="12">
        <f t="shared" si="11"/>
        <v>45712.333333333336</v>
      </c>
      <c r="D19" s="12">
        <f t="shared" si="11"/>
        <v>45712.666666666664</v>
      </c>
      <c r="E19" s="12">
        <f t="shared" si="11"/>
        <v>45713</v>
      </c>
      <c r="F19" s="12">
        <f t="shared" si="11"/>
        <v>45715.666666666664</v>
      </c>
      <c r="G19" s="96" t="s">
        <v>156</v>
      </c>
      <c r="H19" s="93" t="s">
        <v>156</v>
      </c>
      <c r="I19" s="18">
        <f t="shared" si="12"/>
        <v>45727</v>
      </c>
      <c r="J19" s="18">
        <f t="shared" si="12"/>
        <v>45768</v>
      </c>
      <c r="K19" s="18">
        <f t="shared" si="12"/>
        <v>45773</v>
      </c>
      <c r="L19" s="18">
        <f t="shared" si="12"/>
        <v>45775</v>
      </c>
      <c r="M19" s="95">
        <f t="shared" si="12"/>
        <v>45776</v>
      </c>
      <c r="N19" s="14"/>
      <c r="O19" s="14"/>
    </row>
    <row r="20" spans="1:17" s="22" customFormat="1" ht="33.75" customHeight="1">
      <c r="A20" s="133" t="str">
        <f t="shared" si="11"/>
        <v>MSC ALLEGRA</v>
      </c>
      <c r="B20" s="93" t="str">
        <f t="shared" si="11"/>
        <v>GJ510W</v>
      </c>
      <c r="C20" s="12">
        <f t="shared" si="11"/>
        <v>45719.333333333336</v>
      </c>
      <c r="D20" s="12">
        <f t="shared" si="11"/>
        <v>45719.666666666664</v>
      </c>
      <c r="E20" s="12">
        <f t="shared" si="11"/>
        <v>45720</v>
      </c>
      <c r="F20" s="12">
        <f t="shared" si="11"/>
        <v>45722.666666666664</v>
      </c>
      <c r="G20" s="96" t="s">
        <v>157</v>
      </c>
      <c r="H20" s="93" t="s">
        <v>158</v>
      </c>
      <c r="I20" s="18">
        <f t="shared" si="12"/>
        <v>45734</v>
      </c>
      <c r="J20" s="18">
        <f t="shared" si="12"/>
        <v>45775</v>
      </c>
      <c r="K20" s="18">
        <f t="shared" si="12"/>
        <v>45780</v>
      </c>
      <c r="L20" s="18">
        <f t="shared" si="12"/>
        <v>45782</v>
      </c>
      <c r="M20" s="95">
        <f t="shared" si="12"/>
        <v>45783</v>
      </c>
    </row>
    <row r="21" spans="1:17" s="22" customFormat="1" ht="33.75" customHeight="1">
      <c r="A21" s="134" t="str">
        <f t="shared" si="11"/>
        <v>MSC METTE</v>
      </c>
      <c r="B21" s="94" t="str">
        <f t="shared" si="11"/>
        <v>GJ511W</v>
      </c>
      <c r="C21" s="20">
        <f t="shared" si="11"/>
        <v>45726.333333333336</v>
      </c>
      <c r="D21" s="20">
        <f t="shared" si="11"/>
        <v>45726.666666666664</v>
      </c>
      <c r="E21" s="20">
        <f t="shared" si="11"/>
        <v>45727</v>
      </c>
      <c r="F21" s="20">
        <f t="shared" si="11"/>
        <v>45729.666666666664</v>
      </c>
      <c r="G21" s="589" t="s">
        <v>100</v>
      </c>
      <c r="H21" s="94" t="s">
        <v>159</v>
      </c>
      <c r="I21" s="76">
        <f t="shared" si="12"/>
        <v>45741</v>
      </c>
      <c r="J21" s="76">
        <f t="shared" si="12"/>
        <v>45782</v>
      </c>
      <c r="K21" s="76">
        <f t="shared" si="12"/>
        <v>45787</v>
      </c>
      <c r="L21" s="76">
        <f t="shared" si="12"/>
        <v>45789</v>
      </c>
      <c r="M21" s="77">
        <f t="shared" si="12"/>
        <v>45790</v>
      </c>
    </row>
    <row r="22" spans="1:17" s="22" customFormat="1">
      <c r="A22" s="88"/>
      <c r="B22" s="88"/>
      <c r="C22" s="74"/>
      <c r="D22" s="74"/>
      <c r="E22" s="74"/>
      <c r="F22" s="74"/>
      <c r="G22" s="88"/>
      <c r="H22" s="88"/>
      <c r="I22" s="27"/>
      <c r="J22" s="27"/>
      <c r="K22" s="27"/>
      <c r="L22" s="27"/>
      <c r="M22" s="27"/>
    </row>
    <row r="23" spans="1:17" s="22" customFormat="1">
      <c r="A23" s="88"/>
      <c r="B23" s="88"/>
      <c r="C23" s="74"/>
      <c r="D23" s="74"/>
      <c r="E23" s="74"/>
      <c r="F23" s="74"/>
      <c r="G23" s="88"/>
      <c r="H23" s="88"/>
      <c r="I23" s="27"/>
      <c r="J23" s="27"/>
      <c r="K23" s="27"/>
      <c r="L23" s="27"/>
      <c r="M23" s="27"/>
    </row>
    <row r="24" spans="1:17" ht="15" customHeight="1">
      <c r="A24" s="577" t="s">
        <v>59</v>
      </c>
    </row>
    <row r="25" spans="1:17" ht="15" customHeight="1">
      <c r="A25" s="578" t="s">
        <v>60</v>
      </c>
    </row>
    <row r="26" spans="1:17" ht="15" customHeight="1">
      <c r="A26" s="578" t="s">
        <v>61</v>
      </c>
    </row>
    <row r="27" spans="1:17" ht="15" customHeight="1">
      <c r="A27" s="601" t="s">
        <v>62</v>
      </c>
    </row>
    <row r="28" spans="1:17" ht="15" customHeight="1">
      <c r="A28" s="576" t="s">
        <v>63</v>
      </c>
    </row>
    <row r="29" spans="1:17" s="22" customFormat="1">
      <c r="A29" s="88"/>
      <c r="B29" s="88"/>
      <c r="C29" s="74"/>
      <c r="D29" s="74"/>
      <c r="E29" s="74"/>
      <c r="F29" s="74"/>
      <c r="G29" s="88"/>
      <c r="H29" s="88"/>
      <c r="I29" s="27"/>
      <c r="J29" s="27"/>
      <c r="K29" s="27"/>
      <c r="L29" s="27"/>
      <c r="M29" s="27"/>
    </row>
    <row r="30" spans="1:17" s="14" customFormat="1" ht="11.5">
      <c r="A30" s="25" t="s">
        <v>64</v>
      </c>
      <c r="E30" s="24"/>
    </row>
    <row r="31" spans="1:17" s="14" customFormat="1" ht="11.5">
      <c r="A31" s="14" t="s">
        <v>65</v>
      </c>
      <c r="F31" s="26"/>
    </row>
    <row r="35" spans="1:1">
      <c r="A35" s="577" t="s">
        <v>160</v>
      </c>
    </row>
  </sheetData>
  <mergeCells count="21">
    <mergeCell ref="A1:K1"/>
    <mergeCell ref="G9:I9"/>
    <mergeCell ref="G10:I10"/>
    <mergeCell ref="I13:I14"/>
    <mergeCell ref="H13:H14"/>
    <mergeCell ref="G6:I6"/>
    <mergeCell ref="C2:F2"/>
    <mergeCell ref="I2:I3"/>
    <mergeCell ref="G5:I5"/>
    <mergeCell ref="G2:G3"/>
    <mergeCell ref="G13:G14"/>
    <mergeCell ref="G8:I8"/>
    <mergeCell ref="H2:H3"/>
    <mergeCell ref="G7:I7"/>
    <mergeCell ref="A12:M12"/>
    <mergeCell ref="A13:A14"/>
    <mergeCell ref="G4:I4"/>
    <mergeCell ref="B13:B14"/>
    <mergeCell ref="C13:F13"/>
    <mergeCell ref="A2:A3"/>
    <mergeCell ref="B2:B3"/>
  </mergeCells>
  <phoneticPr fontId="30" type="noConversion"/>
  <pageMargins left="0.7" right="0.7" top="0.75" bottom="0.75" header="0.3" footer="0.3"/>
  <pageSetup paperSize="9" orientation="portrait" r:id="rId1"/>
  <headerFooter>
    <oddFooter>&amp;L&amp;1#&amp;"Calibri"&amp;10&amp;K000000Sensitivity: Internal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7962B-1575-4F9F-81D6-2435E69698BE}">
  <dimension ref="A1:O31"/>
  <sheetViews>
    <sheetView workbookViewId="0">
      <selection activeCell="I13" sqref="I13:I14"/>
    </sheetView>
  </sheetViews>
  <sheetFormatPr defaultColWidth="8.83203125" defaultRowHeight="14"/>
  <cols>
    <col min="1" max="6" width="16.25" customWidth="1"/>
    <col min="7" max="7" width="19.25" customWidth="1"/>
    <col min="8" max="9" width="13.25" customWidth="1"/>
    <col min="10" max="13" width="16.25" customWidth="1"/>
    <col min="14" max="16" width="8.83203125" bestFit="1" customWidth="1"/>
    <col min="17" max="17" width="16" bestFit="1" customWidth="1"/>
    <col min="18" max="18" width="17" bestFit="1" customWidth="1"/>
    <col min="19" max="19" width="16" bestFit="1" customWidth="1"/>
    <col min="20" max="20" width="17" bestFit="1" customWidth="1"/>
    <col min="21" max="25" width="8.83203125" bestFit="1" customWidth="1"/>
  </cols>
  <sheetData>
    <row r="1" spans="1:15" s="14" customFormat="1" ht="49.5" customHeight="1" thickBot="1">
      <c r="A1" s="861" t="s">
        <v>161</v>
      </c>
      <c r="B1" s="861"/>
      <c r="C1" s="861"/>
      <c r="D1" s="861"/>
      <c r="E1" s="861"/>
      <c r="F1" s="861"/>
      <c r="G1" s="861"/>
      <c r="H1" s="861"/>
      <c r="I1" s="861"/>
      <c r="J1" s="861"/>
      <c r="K1" s="861"/>
      <c r="M1" s="189">
        <f>'CONDOR+LYNX'!M1</f>
        <v>45689</v>
      </c>
    </row>
    <row r="2" spans="1:15" s="22" customFormat="1" ht="13.15" customHeight="1" thickBot="1">
      <c r="A2" s="848" t="s">
        <v>18</v>
      </c>
      <c r="B2" s="834" t="s">
        <v>19</v>
      </c>
      <c r="C2" s="835" t="s">
        <v>20</v>
      </c>
      <c r="D2" s="835"/>
      <c r="E2" s="835"/>
      <c r="F2" s="835"/>
      <c r="G2" s="844" t="s">
        <v>21</v>
      </c>
      <c r="H2" s="844" t="s">
        <v>19</v>
      </c>
      <c r="I2" s="834" t="s">
        <v>22</v>
      </c>
      <c r="J2" s="263" t="s">
        <v>652</v>
      </c>
      <c r="K2" s="263" t="s">
        <v>162</v>
      </c>
      <c r="L2" s="263" t="s">
        <v>163</v>
      </c>
      <c r="M2" s="264" t="s">
        <v>164</v>
      </c>
      <c r="N2" s="14"/>
      <c r="O2" s="14"/>
    </row>
    <row r="3" spans="1:15" s="22" customFormat="1">
      <c r="A3" s="848"/>
      <c r="B3" s="834"/>
      <c r="C3" s="157" t="s">
        <v>33</v>
      </c>
      <c r="D3" s="157" t="s">
        <v>34</v>
      </c>
      <c r="E3" s="157" t="s">
        <v>35</v>
      </c>
      <c r="F3" s="157" t="s">
        <v>36</v>
      </c>
      <c r="G3" s="862"/>
      <c r="H3" s="862"/>
      <c r="I3" s="834"/>
      <c r="J3" s="346" t="s">
        <v>35</v>
      </c>
      <c r="K3" s="346" t="s">
        <v>35</v>
      </c>
      <c r="L3" s="157" t="s">
        <v>35</v>
      </c>
      <c r="M3" s="269" t="s">
        <v>35</v>
      </c>
      <c r="N3" s="14"/>
      <c r="O3" s="14"/>
    </row>
    <row r="4" spans="1:15" s="22" customFormat="1" ht="33.75" customHeight="1">
      <c r="A4" s="713" t="str">
        <f>'LION+BRITANNIA'!A14</f>
        <v>MSC ROUEN</v>
      </c>
      <c r="B4" s="714" t="str">
        <f>'LION+BRITANNIA'!B14</f>
        <v>GL505W</v>
      </c>
      <c r="C4" s="715">
        <f>'LION+BRITANNIA'!C14</f>
        <v>45685.25</v>
      </c>
      <c r="D4" s="715">
        <f>'LION+BRITANNIA'!D14</f>
        <v>45685.25</v>
      </c>
      <c r="E4" s="715">
        <f>'LION+BRITANNIA'!E14</f>
        <v>45686.25</v>
      </c>
      <c r="F4" s="715">
        <f>'LION+BRITANNIA'!F14</f>
        <v>45688.25</v>
      </c>
      <c r="G4" s="543"/>
      <c r="H4" s="545"/>
      <c r="I4" s="144"/>
      <c r="J4" s="18"/>
      <c r="K4" s="268"/>
      <c r="L4" s="18"/>
      <c r="M4" s="95"/>
      <c r="N4" s="14"/>
      <c r="O4" s="14"/>
    </row>
    <row r="5" spans="1:15" s="22" customFormat="1" ht="33.75" customHeight="1">
      <c r="A5" s="133" t="str">
        <f>'JADE+TIGER'!A5</f>
        <v>MSC MIA</v>
      </c>
      <c r="B5" s="93" t="str">
        <f>'JADE+TIGER'!B5</f>
        <v>GJ506W</v>
      </c>
      <c r="C5" s="12">
        <f>'JADE+TIGER'!C5</f>
        <v>45691.333333333336</v>
      </c>
      <c r="D5" s="12">
        <f>'JADE+TIGER'!D5</f>
        <v>45691.666666666664</v>
      </c>
      <c r="E5" s="12">
        <f>'JADE+TIGER'!E5</f>
        <v>45692</v>
      </c>
      <c r="F5" s="97">
        <f>'JADE+TIGER'!F5</f>
        <v>45694.666666666664</v>
      </c>
      <c r="G5" s="543" t="s">
        <v>165</v>
      </c>
      <c r="H5" s="545" t="s">
        <v>166</v>
      </c>
      <c r="I5" s="144">
        <f t="shared" ref="I5:I10" si="0">F5+17</f>
        <v>45711.666666666664</v>
      </c>
      <c r="J5" s="18">
        <v>45753</v>
      </c>
      <c r="K5" s="268">
        <f t="shared" ref="K5:K10" si="1">I5+50</f>
        <v>45761.666666666664</v>
      </c>
      <c r="L5" s="18">
        <f t="shared" ref="L5:L10" si="2">K5+2</f>
        <v>45763.666666666664</v>
      </c>
      <c r="M5" s="95">
        <f t="shared" ref="M5:M10" si="3">L5+3</f>
        <v>45766.666666666664</v>
      </c>
      <c r="N5" s="14"/>
      <c r="O5" s="14"/>
    </row>
    <row r="6" spans="1:15" s="22" customFormat="1" ht="33.75" customHeight="1">
      <c r="A6" s="133" t="str">
        <f>'JADE+TIGER'!A6</f>
        <v>MSC MIRJAM</v>
      </c>
      <c r="B6" s="93" t="str">
        <f>'JADE+TIGER'!B6</f>
        <v>GJ507W</v>
      </c>
      <c r="C6" s="12">
        <f>'JADE+TIGER'!C6</f>
        <v>45698.333333333336</v>
      </c>
      <c r="D6" s="12">
        <f>'JADE+TIGER'!D6</f>
        <v>45698.666666666664</v>
      </c>
      <c r="E6" s="12">
        <f>'JADE+TIGER'!E6</f>
        <v>45699</v>
      </c>
      <c r="F6" s="97">
        <f>'JADE+TIGER'!F6</f>
        <v>45701.666666666664</v>
      </c>
      <c r="G6" s="543" t="s">
        <v>167</v>
      </c>
      <c r="H6" s="545" t="s">
        <v>168</v>
      </c>
      <c r="I6" s="144">
        <f t="shared" si="0"/>
        <v>45718.666666666664</v>
      </c>
      <c r="J6" s="691">
        <f>J5+7</f>
        <v>45760</v>
      </c>
      <c r="K6" s="268">
        <f t="shared" si="1"/>
        <v>45768.666666666664</v>
      </c>
      <c r="L6" s="18">
        <f t="shared" si="2"/>
        <v>45770.666666666664</v>
      </c>
      <c r="M6" s="95">
        <f t="shared" si="3"/>
        <v>45773.666666666664</v>
      </c>
      <c r="N6" s="14"/>
      <c r="O6" s="14"/>
    </row>
    <row r="7" spans="1:15" s="22" customFormat="1" ht="33.75" customHeight="1">
      <c r="A7" s="133" t="str">
        <f>'JADE+TIGER'!A7</f>
        <v>MSC AMELIA</v>
      </c>
      <c r="B7" s="93" t="str">
        <f>'JADE+TIGER'!B7</f>
        <v>GJ508W</v>
      </c>
      <c r="C7" s="12">
        <f>'JADE+TIGER'!C7</f>
        <v>45705.333333333336</v>
      </c>
      <c r="D7" s="12">
        <f>'JADE+TIGER'!D7</f>
        <v>45705.666666666664</v>
      </c>
      <c r="E7" s="12">
        <f>'JADE+TIGER'!E7</f>
        <v>45706</v>
      </c>
      <c r="F7" s="97">
        <f>'JADE+TIGER'!F7</f>
        <v>45708.666666666664</v>
      </c>
      <c r="G7" s="543" t="s">
        <v>169</v>
      </c>
      <c r="H7" s="545" t="s">
        <v>170</v>
      </c>
      <c r="I7" s="144">
        <f t="shared" si="0"/>
        <v>45725.666666666664</v>
      </c>
      <c r="J7" s="691">
        <f t="shared" ref="J7:J10" si="4">J6+7</f>
        <v>45767</v>
      </c>
      <c r="K7" s="268">
        <f t="shared" si="1"/>
        <v>45775.666666666664</v>
      </c>
      <c r="L7" s="18">
        <f t="shared" si="2"/>
        <v>45777.666666666664</v>
      </c>
      <c r="M7" s="95">
        <f t="shared" si="3"/>
        <v>45780.666666666664</v>
      </c>
      <c r="N7" s="14"/>
      <c r="O7" s="14"/>
    </row>
    <row r="8" spans="1:15" s="22" customFormat="1" ht="33.75" customHeight="1">
      <c r="A8" s="133" t="str">
        <f>'JADE+TIGER'!A8</f>
        <v>MSC TESSA</v>
      </c>
      <c r="B8" s="93" t="str">
        <f>'JADE+TIGER'!B8</f>
        <v>GJ509W</v>
      </c>
      <c r="C8" s="12">
        <f>'JADE+TIGER'!C8</f>
        <v>45712.333333333336</v>
      </c>
      <c r="D8" s="12">
        <f>'JADE+TIGER'!D8</f>
        <v>45712.666666666664</v>
      </c>
      <c r="E8" s="12">
        <f>'JADE+TIGER'!E8</f>
        <v>45713</v>
      </c>
      <c r="F8" s="97">
        <f>'JADE+TIGER'!F8</f>
        <v>45715.666666666664</v>
      </c>
      <c r="G8" s="543" t="s">
        <v>171</v>
      </c>
      <c r="H8" s="545" t="s">
        <v>172</v>
      </c>
      <c r="I8" s="144">
        <f t="shared" si="0"/>
        <v>45732.666666666664</v>
      </c>
      <c r="J8" s="691">
        <f t="shared" si="4"/>
        <v>45774</v>
      </c>
      <c r="K8" s="268">
        <f t="shared" si="1"/>
        <v>45782.666666666664</v>
      </c>
      <c r="L8" s="18">
        <f t="shared" si="2"/>
        <v>45784.666666666664</v>
      </c>
      <c r="M8" s="95">
        <f t="shared" si="3"/>
        <v>45787.666666666664</v>
      </c>
      <c r="N8" s="14"/>
      <c r="O8" s="14"/>
    </row>
    <row r="9" spans="1:15" s="22" customFormat="1" ht="33.75" customHeight="1">
      <c r="A9" s="133" t="str">
        <f>'JADE+TIGER'!A9</f>
        <v>MSC ALLEGRA</v>
      </c>
      <c r="B9" s="93" t="str">
        <f>'JADE+TIGER'!B9</f>
        <v>GJ510W</v>
      </c>
      <c r="C9" s="12">
        <f>'JADE+TIGER'!C9</f>
        <v>45719.333333333336</v>
      </c>
      <c r="D9" s="12">
        <f>'JADE+TIGER'!D9</f>
        <v>45719.666666666664</v>
      </c>
      <c r="E9" s="12">
        <f>'JADE+TIGER'!E9</f>
        <v>45720</v>
      </c>
      <c r="F9" s="97">
        <f>'JADE+TIGER'!F9</f>
        <v>45722.666666666664</v>
      </c>
      <c r="G9" s="672" t="s">
        <v>173</v>
      </c>
      <c r="H9" s="602" t="s">
        <v>174</v>
      </c>
      <c r="I9" s="271">
        <f t="shared" si="0"/>
        <v>45739.666666666664</v>
      </c>
      <c r="J9" s="691">
        <f t="shared" si="4"/>
        <v>45781</v>
      </c>
      <c r="K9" s="499">
        <f t="shared" si="1"/>
        <v>45789.666666666664</v>
      </c>
      <c r="L9" s="18">
        <f t="shared" si="2"/>
        <v>45791.666666666664</v>
      </c>
      <c r="M9" s="95">
        <f t="shared" si="3"/>
        <v>45794.666666666664</v>
      </c>
    </row>
    <row r="10" spans="1:15" s="22" customFormat="1" ht="33.75" customHeight="1" thickBot="1">
      <c r="A10" s="134" t="str">
        <f>'JADE+TIGER'!A10</f>
        <v>MSC METTE</v>
      </c>
      <c r="B10" s="94" t="str">
        <f>'JADE+TIGER'!B10</f>
        <v>GJ511W</v>
      </c>
      <c r="C10" s="20">
        <f>'JADE+TIGER'!C10</f>
        <v>45726.333333333336</v>
      </c>
      <c r="D10" s="20">
        <f>'JADE+TIGER'!D10</f>
        <v>45726.666666666664</v>
      </c>
      <c r="E10" s="20">
        <f>'JADE+TIGER'!E10</f>
        <v>45727</v>
      </c>
      <c r="F10" s="20">
        <f>'JADE+TIGER'!F10</f>
        <v>45729.666666666664</v>
      </c>
      <c r="G10" s="692" t="s">
        <v>175</v>
      </c>
      <c r="H10" s="693" t="s">
        <v>176</v>
      </c>
      <c r="I10" s="694">
        <f t="shared" si="0"/>
        <v>45746.666666666664</v>
      </c>
      <c r="J10" s="695">
        <f t="shared" si="4"/>
        <v>45788</v>
      </c>
      <c r="K10" s="696">
        <f t="shared" si="1"/>
        <v>45796.666666666664</v>
      </c>
      <c r="L10" s="76">
        <f t="shared" si="2"/>
        <v>45798.666666666664</v>
      </c>
      <c r="M10" s="77">
        <f t="shared" si="3"/>
        <v>45801.666666666664</v>
      </c>
    </row>
    <row r="11" spans="1:15" s="22" customFormat="1">
      <c r="A11" s="88"/>
      <c r="B11" s="88"/>
      <c r="C11" s="74"/>
      <c r="D11" s="74"/>
      <c r="E11" s="74"/>
      <c r="F11" s="74"/>
      <c r="G11" s="88"/>
      <c r="H11" s="88"/>
      <c r="I11" s="27"/>
      <c r="J11" s="27"/>
      <c r="K11" s="27"/>
      <c r="L11" s="27"/>
      <c r="M11" s="27"/>
    </row>
    <row r="12" spans="1:15" s="14" customFormat="1" ht="22.5">
      <c r="A12" s="847" t="s">
        <v>9</v>
      </c>
      <c r="B12" s="847"/>
      <c r="C12" s="847"/>
      <c r="D12" s="847"/>
      <c r="E12" s="847"/>
      <c r="F12" s="847"/>
      <c r="G12" s="847"/>
      <c r="H12" s="847"/>
      <c r="I12" s="847"/>
      <c r="J12" s="847"/>
      <c r="K12" s="847"/>
      <c r="L12" s="847"/>
      <c r="M12" s="847"/>
    </row>
    <row r="13" spans="1:15" s="14" customFormat="1" ht="12.75" customHeight="1">
      <c r="A13" s="852" t="s">
        <v>18</v>
      </c>
      <c r="B13" s="854" t="s">
        <v>19</v>
      </c>
      <c r="C13" s="856" t="s">
        <v>20</v>
      </c>
      <c r="D13" s="856"/>
      <c r="E13" s="856"/>
      <c r="F13" s="856"/>
      <c r="G13" s="857" t="s">
        <v>21</v>
      </c>
      <c r="H13" s="859" t="s">
        <v>19</v>
      </c>
      <c r="I13" s="850" t="s">
        <v>22</v>
      </c>
      <c r="J13" s="562" t="s">
        <v>177</v>
      </c>
      <c r="K13" s="562" t="s">
        <v>178</v>
      </c>
    </row>
    <row r="14" spans="1:15" s="14" customFormat="1" ht="12" customHeight="1">
      <c r="A14" s="853"/>
      <c r="B14" s="855"/>
      <c r="C14" s="259" t="s">
        <v>33</v>
      </c>
      <c r="D14" s="260" t="s">
        <v>34</v>
      </c>
      <c r="E14" s="259" t="s">
        <v>35</v>
      </c>
      <c r="F14" s="259" t="s">
        <v>36</v>
      </c>
      <c r="G14" s="858"/>
      <c r="H14" s="860"/>
      <c r="I14" s="851"/>
      <c r="J14" s="221" t="s">
        <v>35</v>
      </c>
      <c r="K14" s="221" t="s">
        <v>35</v>
      </c>
    </row>
    <row r="15" spans="1:15" s="14" customFormat="1" ht="33.65" customHeight="1">
      <c r="A15" s="713" t="str">
        <f>'LION+BRITANNIA'!A14</f>
        <v>MSC ROUEN</v>
      </c>
      <c r="B15" s="714" t="str">
        <f>'LION+BRITANNIA'!B14</f>
        <v>GL505W</v>
      </c>
      <c r="C15" s="715">
        <f>'LION+BRITANNIA'!C14</f>
        <v>45685.25</v>
      </c>
      <c r="D15" s="715">
        <f>'LION+BRITANNIA'!D14</f>
        <v>45685.25</v>
      </c>
      <c r="E15" s="715">
        <f>'LION+BRITANNIA'!E14</f>
        <v>45686.25</v>
      </c>
      <c r="F15" s="715">
        <f>'LION+BRITANNIA'!F14</f>
        <v>45688.25</v>
      </c>
      <c r="G15" s="306"/>
      <c r="H15" s="211"/>
      <c r="I15" s="18"/>
      <c r="J15" s="18"/>
      <c r="K15" s="18"/>
    </row>
    <row r="16" spans="1:15" s="14" customFormat="1" ht="33.65" customHeight="1">
      <c r="A16" s="133" t="str">
        <f>'JADE+TIGER'!A5</f>
        <v>MSC MIA</v>
      </c>
      <c r="B16" s="93" t="str">
        <f>'JADE+TIGER'!B5</f>
        <v>GJ506W</v>
      </c>
      <c r="C16" s="12">
        <f>'JADE+TIGER'!C5</f>
        <v>45691.333333333336</v>
      </c>
      <c r="D16" s="12">
        <f>'JADE+TIGER'!D5</f>
        <v>45691.666666666664</v>
      </c>
      <c r="E16" s="12">
        <f>'JADE+TIGER'!E5</f>
        <v>45692</v>
      </c>
      <c r="F16" s="12">
        <f>'JADE+TIGER'!F5</f>
        <v>45694.666666666664</v>
      </c>
      <c r="G16" s="306" t="s">
        <v>179</v>
      </c>
      <c r="H16" s="211" t="s">
        <v>180</v>
      </c>
      <c r="I16" s="18">
        <f>F16+17</f>
        <v>45711.666666666664</v>
      </c>
      <c r="J16" s="18">
        <f>I16+46</f>
        <v>45757.666666666664</v>
      </c>
      <c r="K16" s="18">
        <f>J16+2</f>
        <v>45759.666666666664</v>
      </c>
    </row>
    <row r="17" spans="1:13" s="14" customFormat="1" ht="33.65" customHeight="1">
      <c r="A17" s="133" t="str">
        <f>'JADE+TIGER'!A6</f>
        <v>MSC MIRJAM</v>
      </c>
      <c r="B17" s="93" t="str">
        <f>'JADE+TIGER'!B6</f>
        <v>GJ507W</v>
      </c>
      <c r="C17" s="12">
        <f>'JADE+TIGER'!C6</f>
        <v>45698.333333333336</v>
      </c>
      <c r="D17" s="12">
        <f>'JADE+TIGER'!D6</f>
        <v>45698.666666666664</v>
      </c>
      <c r="E17" s="12">
        <f>'JADE+TIGER'!E6</f>
        <v>45699</v>
      </c>
      <c r="F17" s="97">
        <f>'JADE+TIGER'!F6</f>
        <v>45701.666666666664</v>
      </c>
      <c r="G17" s="330" t="s">
        <v>181</v>
      </c>
      <c r="H17" s="211" t="s">
        <v>182</v>
      </c>
      <c r="I17" s="245">
        <f t="shared" ref="I17:K21" si="5">I16+7</f>
        <v>45718.666666666664</v>
      </c>
      <c r="J17" s="111">
        <f t="shared" si="5"/>
        <v>45764.666666666664</v>
      </c>
      <c r="K17" s="111">
        <f t="shared" si="5"/>
        <v>45766.666666666664</v>
      </c>
    </row>
    <row r="18" spans="1:13" s="14" customFormat="1" ht="33.65" customHeight="1">
      <c r="A18" s="133" t="str">
        <f>'JADE+TIGER'!A7</f>
        <v>MSC AMELIA</v>
      </c>
      <c r="B18" s="93" t="str">
        <f>'JADE+TIGER'!B7</f>
        <v>GJ508W</v>
      </c>
      <c r="C18" s="12">
        <f>'JADE+TIGER'!C7</f>
        <v>45705.333333333336</v>
      </c>
      <c r="D18" s="12">
        <f>'JADE+TIGER'!D7</f>
        <v>45705.666666666664</v>
      </c>
      <c r="E18" s="12">
        <f>'JADE+TIGER'!E7</f>
        <v>45706</v>
      </c>
      <c r="F18" s="12">
        <f>'JADE+TIGER'!F7</f>
        <v>45708.666666666664</v>
      </c>
      <c r="G18" s="331" t="s">
        <v>183</v>
      </c>
      <c r="H18" s="211" t="s">
        <v>184</v>
      </c>
      <c r="I18" s="245">
        <f t="shared" si="5"/>
        <v>45725.666666666664</v>
      </c>
      <c r="J18" s="111">
        <f t="shared" si="5"/>
        <v>45771.666666666664</v>
      </c>
      <c r="K18" s="111">
        <f t="shared" si="5"/>
        <v>45773.666666666664</v>
      </c>
    </row>
    <row r="19" spans="1:13" s="14" customFormat="1" ht="33.65" customHeight="1">
      <c r="A19" s="133" t="str">
        <f>'JADE+TIGER'!A8</f>
        <v>MSC TESSA</v>
      </c>
      <c r="B19" s="93" t="str">
        <f>'JADE+TIGER'!B8</f>
        <v>GJ509W</v>
      </c>
      <c r="C19" s="12">
        <f>'JADE+TIGER'!C8</f>
        <v>45712.333333333336</v>
      </c>
      <c r="D19" s="12">
        <f>'JADE+TIGER'!D8</f>
        <v>45712.666666666664</v>
      </c>
      <c r="E19" s="12">
        <f>'JADE+TIGER'!E8</f>
        <v>45713</v>
      </c>
      <c r="F19" s="12">
        <f>'JADE+TIGER'!F8</f>
        <v>45715.666666666664</v>
      </c>
      <c r="G19" s="258" t="s">
        <v>185</v>
      </c>
      <c r="H19" s="246" t="s">
        <v>186</v>
      </c>
      <c r="I19" s="111">
        <f t="shared" si="5"/>
        <v>45732.666666666664</v>
      </c>
      <c r="J19" s="111">
        <f t="shared" si="5"/>
        <v>45778.666666666664</v>
      </c>
      <c r="K19" s="111">
        <f t="shared" si="5"/>
        <v>45780.666666666664</v>
      </c>
    </row>
    <row r="20" spans="1:13" s="14" customFormat="1" ht="33.65" customHeight="1">
      <c r="A20" s="133" t="str">
        <f>'JADE+TIGER'!A9</f>
        <v>MSC ALLEGRA</v>
      </c>
      <c r="B20" s="93" t="str">
        <f>'JADE+TIGER'!B9</f>
        <v>GJ510W</v>
      </c>
      <c r="C20" s="12">
        <f>'JADE+TIGER'!C9</f>
        <v>45719.333333333336</v>
      </c>
      <c r="D20" s="12">
        <f>'JADE+TIGER'!D9</f>
        <v>45719.666666666664</v>
      </c>
      <c r="E20" s="12">
        <f>'JADE+TIGER'!E9</f>
        <v>45720</v>
      </c>
      <c r="F20" s="12">
        <f>'JADE+TIGER'!F9</f>
        <v>45722.666666666664</v>
      </c>
      <c r="G20" s="306" t="s">
        <v>187</v>
      </c>
      <c r="H20" s="211" t="s">
        <v>188</v>
      </c>
      <c r="I20" s="111">
        <f t="shared" si="5"/>
        <v>45739.666666666664</v>
      </c>
      <c r="J20" s="111">
        <f t="shared" si="5"/>
        <v>45785.666666666664</v>
      </c>
      <c r="K20" s="111">
        <f t="shared" si="5"/>
        <v>45787.666666666664</v>
      </c>
    </row>
    <row r="21" spans="1:13" s="14" customFormat="1" ht="33.65" customHeight="1">
      <c r="A21" s="134" t="str">
        <f>'JADE+TIGER'!A10</f>
        <v>MSC METTE</v>
      </c>
      <c r="B21" s="94" t="str">
        <f>'JADE+TIGER'!B10</f>
        <v>GJ511W</v>
      </c>
      <c r="C21" s="20">
        <f>'JADE+TIGER'!C10</f>
        <v>45726.333333333336</v>
      </c>
      <c r="D21" s="20">
        <f>'JADE+TIGER'!D10</f>
        <v>45726.666666666664</v>
      </c>
      <c r="E21" s="20">
        <f>'JADE+TIGER'!E10</f>
        <v>45727</v>
      </c>
      <c r="F21" s="20">
        <f>'JADE+TIGER'!F10</f>
        <v>45729.666666666664</v>
      </c>
      <c r="G21" s="563" t="s">
        <v>189</v>
      </c>
      <c r="H21" s="564" t="s">
        <v>190</v>
      </c>
      <c r="I21" s="565">
        <f t="shared" si="5"/>
        <v>45746.666666666664</v>
      </c>
      <c r="J21" s="565">
        <f t="shared" si="5"/>
        <v>45792.666666666664</v>
      </c>
      <c r="K21" s="565">
        <f t="shared" si="5"/>
        <v>45794.666666666664</v>
      </c>
    </row>
    <row r="22" spans="1:13" s="14" customFormat="1" ht="11.5">
      <c r="A22" s="88"/>
      <c r="B22" s="88"/>
      <c r="C22" s="74"/>
      <c r="D22" s="74"/>
      <c r="E22" s="74"/>
      <c r="F22" s="74"/>
      <c r="G22" s="290"/>
      <c r="H22" s="56"/>
      <c r="I22" s="291"/>
      <c r="J22" s="291"/>
      <c r="K22" s="291"/>
      <c r="L22" s="291"/>
      <c r="M22" s="291"/>
    </row>
    <row r="23" spans="1:13" s="14" customFormat="1" ht="11.5">
      <c r="A23" s="88"/>
      <c r="B23" s="88"/>
      <c r="C23" s="74"/>
      <c r="D23" s="74"/>
      <c r="E23" s="74"/>
      <c r="F23" s="74"/>
      <c r="G23" s="290"/>
      <c r="H23" s="56"/>
      <c r="I23" s="291"/>
      <c r="J23" s="291"/>
      <c r="K23" s="291"/>
      <c r="L23" s="291"/>
      <c r="M23" s="291"/>
    </row>
    <row r="24" spans="1:13" ht="15" customHeight="1">
      <c r="A24" s="577" t="s">
        <v>59</v>
      </c>
    </row>
    <row r="25" spans="1:13" ht="15" customHeight="1">
      <c r="A25" s="578" t="s">
        <v>60</v>
      </c>
    </row>
    <row r="26" spans="1:13" ht="15" customHeight="1">
      <c r="A26" s="578" t="s">
        <v>61</v>
      </c>
    </row>
    <row r="27" spans="1:13" ht="15" customHeight="1">
      <c r="A27" s="601" t="s">
        <v>62</v>
      </c>
    </row>
    <row r="28" spans="1:13" ht="15" customHeight="1">
      <c r="A28" s="576" t="s">
        <v>63</v>
      </c>
    </row>
    <row r="29" spans="1:13" s="14" customFormat="1" ht="11.5">
      <c r="A29" s="88"/>
      <c r="B29" s="88"/>
      <c r="C29" s="74"/>
      <c r="D29" s="74"/>
      <c r="E29" s="74"/>
      <c r="F29" s="74"/>
      <c r="G29" s="290"/>
      <c r="H29" s="56"/>
      <c r="I29" s="291"/>
      <c r="J29" s="291"/>
      <c r="K29" s="291"/>
      <c r="L29" s="291"/>
      <c r="M29" s="291"/>
    </row>
    <row r="30" spans="1:13" s="14" customFormat="1" ht="11.5">
      <c r="A30" s="25" t="s">
        <v>64</v>
      </c>
      <c r="E30" s="24"/>
    </row>
    <row r="31" spans="1:13" s="14" customFormat="1" ht="11.5">
      <c r="A31" s="14" t="s">
        <v>65</v>
      </c>
      <c r="F31" s="26"/>
    </row>
  </sheetData>
  <mergeCells count="14">
    <mergeCell ref="A1:K1"/>
    <mergeCell ref="A12:M12"/>
    <mergeCell ref="H2:H3"/>
    <mergeCell ref="I2:I3"/>
    <mergeCell ref="A2:A3"/>
    <mergeCell ref="B2:B3"/>
    <mergeCell ref="C2:F2"/>
    <mergeCell ref="G2:G3"/>
    <mergeCell ref="I13:I14"/>
    <mergeCell ref="A13:A14"/>
    <mergeCell ref="B13:B14"/>
    <mergeCell ref="C13:F13"/>
    <mergeCell ref="G13:G14"/>
    <mergeCell ref="H13:H14"/>
  </mergeCells>
  <phoneticPr fontId="67" type="noConversion"/>
  <pageMargins left="0.7" right="0.7" top="0.75" bottom="0.75" header="0.3" footer="0.3"/>
  <pageSetup paperSize="9" orientation="portrait" r:id="rId1"/>
  <headerFooter>
    <oddFooter>&amp;L&amp;1#&amp;"Calibri"&amp;10&amp;K000000Sensitivity: Internal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EE15B-93F7-44C6-B088-BF4E3182A947}">
  <dimension ref="A1:N21"/>
  <sheetViews>
    <sheetView workbookViewId="0">
      <selection activeCell="G28" sqref="G28"/>
    </sheetView>
  </sheetViews>
  <sheetFormatPr defaultColWidth="8.83203125" defaultRowHeight="14"/>
  <cols>
    <col min="1" max="6" width="16.25" customWidth="1"/>
    <col min="7" max="7" width="19.25" customWidth="1"/>
    <col min="8" max="9" width="13.25" customWidth="1"/>
    <col min="10" max="13" width="16.25" customWidth="1"/>
    <col min="14" max="16" width="8.83203125" bestFit="1" customWidth="1"/>
    <col min="17" max="17" width="16" bestFit="1" customWidth="1"/>
    <col min="18" max="18" width="17" bestFit="1" customWidth="1"/>
    <col min="19" max="19" width="16" bestFit="1" customWidth="1"/>
    <col min="20" max="20" width="17" bestFit="1" customWidth="1"/>
    <col min="21" max="25" width="8.83203125" bestFit="1" customWidth="1"/>
  </cols>
  <sheetData>
    <row r="1" spans="1:14" s="14" customFormat="1" ht="49.5" customHeight="1">
      <c r="A1" s="861" t="s">
        <v>191</v>
      </c>
      <c r="B1" s="861"/>
      <c r="C1" s="861"/>
      <c r="D1" s="861"/>
      <c r="E1" s="861"/>
      <c r="F1" s="861"/>
      <c r="G1" s="861"/>
      <c r="H1" s="861"/>
      <c r="I1" s="861"/>
      <c r="J1" s="861"/>
      <c r="K1" s="861"/>
      <c r="L1" s="189">
        <f>'CONDOR+LYNX'!M1</f>
        <v>45689</v>
      </c>
    </row>
    <row r="2" spans="1:14" s="22" customFormat="1" ht="13.15" customHeight="1">
      <c r="A2" s="848" t="s">
        <v>18</v>
      </c>
      <c r="B2" s="834" t="s">
        <v>19</v>
      </c>
      <c r="C2" s="835" t="s">
        <v>20</v>
      </c>
      <c r="D2" s="835"/>
      <c r="E2" s="835"/>
      <c r="F2" s="835"/>
      <c r="G2" s="844" t="s">
        <v>21</v>
      </c>
      <c r="H2" s="844" t="s">
        <v>19</v>
      </c>
      <c r="I2" s="834" t="s">
        <v>22</v>
      </c>
      <c r="J2" s="263" t="s">
        <v>192</v>
      </c>
      <c r="K2" s="263" t="s">
        <v>193</v>
      </c>
      <c r="L2" s="264" t="s">
        <v>194</v>
      </c>
      <c r="M2" s="14"/>
      <c r="N2" s="14"/>
    </row>
    <row r="3" spans="1:14" s="22" customFormat="1">
      <c r="A3" s="848"/>
      <c r="B3" s="834"/>
      <c r="C3" s="157" t="s">
        <v>33</v>
      </c>
      <c r="D3" s="157" t="s">
        <v>34</v>
      </c>
      <c r="E3" s="157" t="s">
        <v>35</v>
      </c>
      <c r="F3" s="157" t="s">
        <v>36</v>
      </c>
      <c r="G3" s="862"/>
      <c r="H3" s="862"/>
      <c r="I3" s="834"/>
      <c r="J3" s="346" t="s">
        <v>35</v>
      </c>
      <c r="K3" s="157" t="s">
        <v>35</v>
      </c>
      <c r="L3" s="269" t="s">
        <v>35</v>
      </c>
      <c r="M3" s="14"/>
      <c r="N3" s="14"/>
    </row>
    <row r="4" spans="1:14" s="22" customFormat="1" ht="33.75" customHeight="1">
      <c r="A4" s="713" t="str">
        <f>'LION+BRITANNIA'!A14</f>
        <v>MSC ROUEN</v>
      </c>
      <c r="B4" s="714" t="str">
        <f>'LION+BRITANNIA'!B14</f>
        <v>GL505W</v>
      </c>
      <c r="C4" s="715">
        <f>'LION+BRITANNIA'!C14</f>
        <v>45685.25</v>
      </c>
      <c r="D4" s="715">
        <f>'LION+BRITANNIA'!D14</f>
        <v>45685.25</v>
      </c>
      <c r="E4" s="715">
        <f>'LION+BRITANNIA'!E14</f>
        <v>45686.25</v>
      </c>
      <c r="F4" s="715">
        <f>'LION+BRITANNIA'!F14</f>
        <v>45688.25</v>
      </c>
      <c r="G4" s="543"/>
      <c r="H4" s="545"/>
      <c r="I4" s="144"/>
      <c r="J4" s="268"/>
      <c r="K4" s="18"/>
      <c r="L4" s="95"/>
      <c r="M4" s="14"/>
      <c r="N4" s="14"/>
    </row>
    <row r="5" spans="1:14" s="22" customFormat="1" ht="33.75" customHeight="1">
      <c r="A5" s="133" t="str">
        <f>'JADE+TIGER'!A5</f>
        <v>MSC MIA</v>
      </c>
      <c r="B5" s="93" t="str">
        <f>'JADE+TIGER'!B5</f>
        <v>GJ506W</v>
      </c>
      <c r="C5" s="12">
        <f>'JADE+TIGER'!C5</f>
        <v>45691.333333333336</v>
      </c>
      <c r="D5" s="12">
        <f>'JADE+TIGER'!D5</f>
        <v>45691.666666666664</v>
      </c>
      <c r="E5" s="12">
        <f>'JADE+TIGER'!E5</f>
        <v>45692</v>
      </c>
      <c r="F5" s="97">
        <f>'JADE+TIGER'!F5</f>
        <v>45694.666666666664</v>
      </c>
      <c r="G5" s="543" t="s">
        <v>50</v>
      </c>
      <c r="H5" s="545" t="s">
        <v>50</v>
      </c>
      <c r="I5" s="144">
        <v>45708</v>
      </c>
      <c r="J5" s="268">
        <v>45750</v>
      </c>
      <c r="K5" s="18">
        <f>J5+6</f>
        <v>45756</v>
      </c>
      <c r="L5" s="95">
        <f>K5+11</f>
        <v>45767</v>
      </c>
      <c r="M5" s="14"/>
      <c r="N5" s="14"/>
    </row>
    <row r="6" spans="1:14" s="22" customFormat="1" ht="33.75" customHeight="1">
      <c r="A6" s="133" t="str">
        <f>'JADE+TIGER'!A6</f>
        <v>MSC MIRJAM</v>
      </c>
      <c r="B6" s="93" t="str">
        <f>'JADE+TIGER'!B6</f>
        <v>GJ507W</v>
      </c>
      <c r="C6" s="12">
        <f>'JADE+TIGER'!C6</f>
        <v>45698.333333333336</v>
      </c>
      <c r="D6" s="12">
        <f>'JADE+TIGER'!D6</f>
        <v>45698.666666666664</v>
      </c>
      <c r="E6" s="12">
        <f>'JADE+TIGER'!E6</f>
        <v>45699</v>
      </c>
      <c r="F6" s="97">
        <f>'JADE+TIGER'!F6</f>
        <v>45701.666666666664</v>
      </c>
      <c r="G6" s="544" t="s">
        <v>195</v>
      </c>
      <c r="H6" s="545" t="s">
        <v>196</v>
      </c>
      <c r="I6" s="144">
        <f>F6+17</f>
        <v>45718.666666666664</v>
      </c>
      <c r="J6" s="268">
        <f>I6+50</f>
        <v>45768.666666666664</v>
      </c>
      <c r="K6" s="18">
        <f>J6+2</f>
        <v>45770.666666666664</v>
      </c>
      <c r="L6" s="95">
        <f>K6+3</f>
        <v>45773.666666666664</v>
      </c>
      <c r="M6" s="14"/>
      <c r="N6" s="14"/>
    </row>
    <row r="7" spans="1:14" s="22" customFormat="1" ht="33.75" customHeight="1">
      <c r="A7" s="133" t="str">
        <f>'JADE+TIGER'!A7</f>
        <v>MSC AMELIA</v>
      </c>
      <c r="B7" s="93" t="str">
        <f>'JADE+TIGER'!B7</f>
        <v>GJ508W</v>
      </c>
      <c r="C7" s="12">
        <f>'JADE+TIGER'!C7</f>
        <v>45705.333333333336</v>
      </c>
      <c r="D7" s="12">
        <f>'JADE+TIGER'!D7</f>
        <v>45705.666666666664</v>
      </c>
      <c r="E7" s="12">
        <f>'JADE+TIGER'!E7</f>
        <v>45706</v>
      </c>
      <c r="F7" s="97">
        <f>'JADE+TIGER'!F7</f>
        <v>45708.666666666664</v>
      </c>
      <c r="G7" s="124" t="s">
        <v>197</v>
      </c>
      <c r="H7" s="545" t="s">
        <v>198</v>
      </c>
      <c r="I7" s="144">
        <f>F7+17</f>
        <v>45725.666666666664</v>
      </c>
      <c r="J7" s="268">
        <f>I7+50</f>
        <v>45775.666666666664</v>
      </c>
      <c r="K7" s="18">
        <f>J7+2</f>
        <v>45777.666666666664</v>
      </c>
      <c r="L7" s="95">
        <f>K7+3</f>
        <v>45780.666666666664</v>
      </c>
      <c r="M7" s="14"/>
      <c r="N7" s="14"/>
    </row>
    <row r="8" spans="1:14" s="22" customFormat="1" ht="33.75" customHeight="1">
      <c r="A8" s="133" t="str">
        <f>'JADE+TIGER'!A8</f>
        <v>MSC TESSA</v>
      </c>
      <c r="B8" s="93" t="str">
        <f>'JADE+TIGER'!B8</f>
        <v>GJ509W</v>
      </c>
      <c r="C8" s="12">
        <f>'JADE+TIGER'!C8</f>
        <v>45712.333333333336</v>
      </c>
      <c r="D8" s="12">
        <f>'JADE+TIGER'!D8</f>
        <v>45712.666666666664</v>
      </c>
      <c r="E8" s="12">
        <f>'JADE+TIGER'!E8</f>
        <v>45713</v>
      </c>
      <c r="F8" s="97">
        <f>'JADE+TIGER'!F8</f>
        <v>45715.666666666664</v>
      </c>
      <c r="G8" s="124" t="s">
        <v>199</v>
      </c>
      <c r="H8" s="545" t="s">
        <v>200</v>
      </c>
      <c r="I8" s="144">
        <f>F8+17</f>
        <v>45732.666666666664</v>
      </c>
      <c r="J8" s="268">
        <f>I8+50</f>
        <v>45782.666666666664</v>
      </c>
      <c r="K8" s="18">
        <f>J8+2</f>
        <v>45784.666666666664</v>
      </c>
      <c r="L8" s="95">
        <f>K8+3</f>
        <v>45787.666666666664</v>
      </c>
      <c r="M8" s="14"/>
      <c r="N8" s="14"/>
    </row>
    <row r="9" spans="1:14" s="22" customFormat="1" ht="33.75" customHeight="1">
      <c r="A9" s="133" t="str">
        <f>'JADE+TIGER'!A9</f>
        <v>MSC ALLEGRA</v>
      </c>
      <c r="B9" s="93" t="str">
        <f>'JADE+TIGER'!B9</f>
        <v>GJ510W</v>
      </c>
      <c r="C9" s="12">
        <f>'JADE+TIGER'!C9</f>
        <v>45719.333333333336</v>
      </c>
      <c r="D9" s="12">
        <f>'JADE+TIGER'!D9</f>
        <v>45719.666666666664</v>
      </c>
      <c r="E9" s="12">
        <f>'JADE+TIGER'!E9</f>
        <v>45720</v>
      </c>
      <c r="F9" s="97">
        <f>'JADE+TIGER'!F9</f>
        <v>45722.666666666664</v>
      </c>
      <c r="G9" s="124" t="s">
        <v>201</v>
      </c>
      <c r="H9" s="602" t="s">
        <v>202</v>
      </c>
      <c r="I9" s="271">
        <f>F9+17</f>
        <v>45739.666666666664</v>
      </c>
      <c r="J9" s="499">
        <f>I9+50</f>
        <v>45789.666666666664</v>
      </c>
      <c r="K9" s="18">
        <f>J9+2</f>
        <v>45791.666666666664</v>
      </c>
      <c r="L9" s="95">
        <f>K9+3</f>
        <v>45794.666666666664</v>
      </c>
    </row>
    <row r="10" spans="1:14" s="22" customFormat="1" ht="33.75" customHeight="1">
      <c r="A10" s="134" t="str">
        <f>'JADE+TIGER'!A10</f>
        <v>MSC METTE</v>
      </c>
      <c r="B10" s="94" t="str">
        <f>'JADE+TIGER'!B10</f>
        <v>GJ511W</v>
      </c>
      <c r="C10" s="20">
        <f>'JADE+TIGER'!C10</f>
        <v>45726.333333333336</v>
      </c>
      <c r="D10" s="20">
        <f>'JADE+TIGER'!D10</f>
        <v>45726.666666666664</v>
      </c>
      <c r="E10" s="20">
        <f>'JADE+TIGER'!E10</f>
        <v>45727</v>
      </c>
      <c r="F10" s="20">
        <f>'JADE+TIGER'!F10</f>
        <v>45729.666666666664</v>
      </c>
      <c r="G10" s="261" t="s">
        <v>203</v>
      </c>
      <c r="H10" s="123" t="s">
        <v>204</v>
      </c>
      <c r="I10" s="347">
        <f>F10+17</f>
        <v>45746.666666666664</v>
      </c>
      <c r="J10" s="321">
        <f>I10+50</f>
        <v>45796.666666666664</v>
      </c>
      <c r="K10" s="76">
        <f>J10+2</f>
        <v>45798.666666666664</v>
      </c>
      <c r="L10" s="77">
        <f>K10+3</f>
        <v>45801.666666666664</v>
      </c>
    </row>
    <row r="11" spans="1:14" s="22" customFormat="1">
      <c r="A11" s="88"/>
      <c r="B11" s="88"/>
      <c r="C11" s="74"/>
      <c r="D11" s="74"/>
      <c r="E11" s="74"/>
      <c r="F11" s="74"/>
      <c r="G11" s="88"/>
      <c r="H11" s="88"/>
      <c r="I11" s="27"/>
      <c r="J11" s="27"/>
      <c r="K11" s="27"/>
      <c r="L11" s="27"/>
      <c r="M11" s="27"/>
    </row>
    <row r="12" spans="1:14" s="14" customFormat="1" ht="11.5">
      <c r="A12" s="88"/>
      <c r="B12" s="88"/>
      <c r="C12" s="74"/>
      <c r="D12" s="74"/>
      <c r="E12" s="74"/>
      <c r="F12" s="74"/>
      <c r="G12" s="290"/>
      <c r="H12" s="56"/>
      <c r="I12" s="291"/>
      <c r="J12" s="291"/>
      <c r="K12" s="291"/>
      <c r="L12" s="291"/>
      <c r="M12" s="291"/>
    </row>
    <row r="13" spans="1:14" s="14" customFormat="1" ht="11.5">
      <c r="A13" s="88"/>
      <c r="B13" s="88"/>
      <c r="C13" s="74"/>
      <c r="D13" s="74"/>
      <c r="E13" s="74"/>
      <c r="F13" s="74"/>
      <c r="G13" s="290"/>
      <c r="H13" s="56"/>
      <c r="I13" s="291"/>
      <c r="J13" s="291"/>
      <c r="K13" s="291"/>
      <c r="L13" s="291"/>
      <c r="M13" s="291"/>
    </row>
    <row r="14" spans="1:14" ht="15" customHeight="1">
      <c r="A14" t="s">
        <v>59</v>
      </c>
    </row>
    <row r="15" spans="1:14" ht="15" customHeight="1">
      <c r="A15" s="578" t="s">
        <v>60</v>
      </c>
    </row>
    <row r="16" spans="1:14" ht="15" customHeight="1">
      <c r="A16" s="578" t="s">
        <v>61</v>
      </c>
    </row>
    <row r="17" spans="1:13" ht="15" customHeight="1">
      <c r="A17" s="601" t="s">
        <v>62</v>
      </c>
    </row>
    <row r="18" spans="1:13" ht="15" customHeight="1">
      <c r="A18" s="576" t="s">
        <v>63</v>
      </c>
    </row>
    <row r="19" spans="1:13" s="14" customFormat="1" ht="11.5">
      <c r="A19" s="88"/>
      <c r="B19" s="88"/>
      <c r="C19" s="74"/>
      <c r="D19" s="74"/>
      <c r="E19" s="74"/>
      <c r="F19" s="74"/>
      <c r="G19" s="290"/>
      <c r="H19" s="56"/>
      <c r="I19" s="291"/>
      <c r="J19" s="291"/>
      <c r="K19" s="291"/>
      <c r="L19" s="291"/>
      <c r="M19" s="291"/>
    </row>
    <row r="20" spans="1:13" s="14" customFormat="1" ht="11.5">
      <c r="A20" s="25" t="s">
        <v>64</v>
      </c>
      <c r="E20" s="24"/>
    </row>
    <row r="21" spans="1:13" s="14" customFormat="1" ht="11.5">
      <c r="A21" s="14" t="s">
        <v>65</v>
      </c>
      <c r="F21" s="26"/>
    </row>
  </sheetData>
  <mergeCells count="7">
    <mergeCell ref="A1:K1"/>
    <mergeCell ref="A2:A3"/>
    <mergeCell ref="B2:B3"/>
    <mergeCell ref="C2:F2"/>
    <mergeCell ref="G2:G3"/>
    <mergeCell ref="H2:H3"/>
    <mergeCell ref="I2:I3"/>
  </mergeCells>
  <phoneticPr fontId="67" type="noConversion"/>
  <pageMargins left="0.7" right="0.7" top="0.75" bottom="0.75" header="0.3" footer="0.3"/>
  <pageSetup paperSize="9" orientation="portrait"/>
  <headerFooter>
    <oddFooter>&amp;L&amp;1#&amp;"Calibri"&amp;10&amp;K000000Sensitivity: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N48"/>
  <sheetViews>
    <sheetView workbookViewId="0">
      <selection activeCell="C19" sqref="C19"/>
    </sheetView>
  </sheetViews>
  <sheetFormatPr defaultRowHeight="15" customHeight="1"/>
  <cols>
    <col min="1" max="1" width="21" customWidth="1"/>
    <col min="2" max="2" width="14.25" customWidth="1"/>
    <col min="3" max="3" width="22" customWidth="1"/>
    <col min="4" max="6" width="20.25" customWidth="1"/>
    <col min="7" max="7" width="22.58203125" customWidth="1"/>
    <col min="8" max="9" width="14.25" customWidth="1"/>
    <col min="10" max="10" width="17.1640625" customWidth="1"/>
    <col min="11" max="11" width="18.25" bestFit="1" customWidth="1"/>
    <col min="12" max="13" width="14.25" customWidth="1"/>
  </cols>
  <sheetData>
    <row r="1" spans="1:14" s="8" customFormat="1" ht="38.25" customHeight="1">
      <c r="B1" s="31"/>
      <c r="C1" s="243"/>
      <c r="D1" s="244"/>
      <c r="E1" s="244"/>
      <c r="F1" s="840" t="s">
        <v>205</v>
      </c>
      <c r="G1" s="840"/>
      <c r="H1" s="840"/>
      <c r="M1" s="1"/>
    </row>
    <row r="2" spans="1:14" s="8" customFormat="1" ht="20.25" customHeight="1">
      <c r="A2" s="873" t="s">
        <v>18</v>
      </c>
      <c r="B2" s="875" t="s">
        <v>19</v>
      </c>
      <c r="C2" s="877" t="s">
        <v>20</v>
      </c>
      <c r="D2" s="877"/>
      <c r="E2" s="877"/>
      <c r="F2" s="877"/>
      <c r="G2" s="875" t="s">
        <v>21</v>
      </c>
      <c r="H2" s="879" t="s">
        <v>19</v>
      </c>
      <c r="I2" s="880" t="s">
        <v>22</v>
      </c>
      <c r="J2" s="129" t="s">
        <v>206</v>
      </c>
      <c r="K2" s="130" t="s">
        <v>207</v>
      </c>
      <c r="L2" s="130" t="s">
        <v>208</v>
      </c>
      <c r="M2" s="131" t="s">
        <v>209</v>
      </c>
      <c r="N2" s="542"/>
    </row>
    <row r="3" spans="1:14" s="8" customFormat="1" ht="20.25" customHeight="1">
      <c r="A3" s="873"/>
      <c r="B3" s="876"/>
      <c r="C3" s="160" t="s">
        <v>33</v>
      </c>
      <c r="D3" s="137" t="s">
        <v>34</v>
      </c>
      <c r="E3" s="160" t="s">
        <v>35</v>
      </c>
      <c r="F3" s="160" t="s">
        <v>36</v>
      </c>
      <c r="G3" s="876"/>
      <c r="H3" s="798"/>
      <c r="I3" s="881"/>
      <c r="J3" s="160" t="s">
        <v>35</v>
      </c>
      <c r="K3" s="160" t="s">
        <v>35</v>
      </c>
      <c r="L3" s="160" t="s">
        <v>35</v>
      </c>
      <c r="M3" s="405" t="s">
        <v>35</v>
      </c>
      <c r="N3" s="308"/>
    </row>
    <row r="4" spans="1:14" s="8" customFormat="1" ht="28.5" customHeight="1">
      <c r="A4" s="404" t="s">
        <v>210</v>
      </c>
      <c r="B4" s="112" t="s">
        <v>211</v>
      </c>
      <c r="C4" s="113">
        <f>D4-17/24</f>
        <v>45690.791666666664</v>
      </c>
      <c r="D4" s="113">
        <f>E4-7/24</f>
        <v>45691.5</v>
      </c>
      <c r="E4" s="113">
        <f>F4-36/24</f>
        <v>45691.791666666664</v>
      </c>
      <c r="F4" s="113">
        <v>45693.291666666664</v>
      </c>
      <c r="G4" s="878" t="s">
        <v>38</v>
      </c>
      <c r="H4" s="878"/>
      <c r="I4" s="878"/>
      <c r="J4" s="114">
        <v>45717</v>
      </c>
      <c r="K4" s="114">
        <f>J4+1</f>
        <v>45718</v>
      </c>
      <c r="L4" s="114">
        <f>K4+1</f>
        <v>45719</v>
      </c>
      <c r="M4" s="115">
        <f>L4+2</f>
        <v>45721</v>
      </c>
      <c r="N4" s="27"/>
    </row>
    <row r="5" spans="1:14" s="8" customFormat="1" ht="28.5" customHeight="1">
      <c r="A5" s="729" t="s">
        <v>480</v>
      </c>
      <c r="B5" s="730" t="s">
        <v>212</v>
      </c>
      <c r="C5" s="113">
        <f>C4+7</f>
        <v>45697.791666666664</v>
      </c>
      <c r="D5" s="113">
        <f t="shared" ref="D5:E5" si="0">D4+7</f>
        <v>45698.5</v>
      </c>
      <c r="E5" s="113">
        <f t="shared" si="0"/>
        <v>45698.791666666664</v>
      </c>
      <c r="F5" s="113">
        <f>F4+7</f>
        <v>45700.291666666664</v>
      </c>
      <c r="G5" s="878" t="s">
        <v>38</v>
      </c>
      <c r="H5" s="878"/>
      <c r="I5" s="878"/>
      <c r="J5" s="114">
        <f t="shared" ref="J5:M6" si="1">J4+7</f>
        <v>45724</v>
      </c>
      <c r="K5" s="114">
        <f>K4+7</f>
        <v>45725</v>
      </c>
      <c r="L5" s="114">
        <f>L4+7</f>
        <v>45726</v>
      </c>
      <c r="M5" s="115">
        <f t="shared" si="1"/>
        <v>45728</v>
      </c>
      <c r="N5" s="27"/>
    </row>
    <row r="6" spans="1:14" s="8" customFormat="1" ht="29.25" customHeight="1">
      <c r="A6" s="731" t="s">
        <v>661</v>
      </c>
      <c r="B6" s="112" t="s">
        <v>213</v>
      </c>
      <c r="C6" s="113">
        <f t="shared" ref="C6" si="2">C5+7</f>
        <v>45704.791666666664</v>
      </c>
      <c r="D6" s="113">
        <f t="shared" ref="D6" si="3">D5+7</f>
        <v>45705.5</v>
      </c>
      <c r="E6" s="113">
        <f t="shared" ref="E6" si="4">E5+7</f>
        <v>45705.791666666664</v>
      </c>
      <c r="F6" s="113">
        <f>F5+7</f>
        <v>45707.291666666664</v>
      </c>
      <c r="G6" s="878" t="s">
        <v>38</v>
      </c>
      <c r="H6" s="878"/>
      <c r="I6" s="878"/>
      <c r="J6" s="114">
        <f t="shared" si="1"/>
        <v>45731</v>
      </c>
      <c r="K6" s="114">
        <f>K5+7</f>
        <v>45732</v>
      </c>
      <c r="L6" s="114">
        <f t="shared" ref="L6:L8" si="5">L5+7</f>
        <v>45733</v>
      </c>
      <c r="M6" s="115">
        <f t="shared" si="1"/>
        <v>45735</v>
      </c>
      <c r="N6" s="27"/>
    </row>
    <row r="7" spans="1:14" s="8" customFormat="1" ht="29.25" customHeight="1">
      <c r="A7" s="731" t="s">
        <v>662</v>
      </c>
      <c r="B7" s="112" t="s">
        <v>214</v>
      </c>
      <c r="C7" s="113">
        <f t="shared" ref="C7:E8" si="6">C6+7</f>
        <v>45711.791666666664</v>
      </c>
      <c r="D7" s="113">
        <f t="shared" si="6"/>
        <v>45712.5</v>
      </c>
      <c r="E7" s="113">
        <f t="shared" si="6"/>
        <v>45712.791666666664</v>
      </c>
      <c r="F7" s="113">
        <f>F6+7</f>
        <v>45714.291666666664</v>
      </c>
      <c r="G7" s="878" t="s">
        <v>38</v>
      </c>
      <c r="H7" s="878"/>
      <c r="I7" s="878"/>
      <c r="J7" s="114">
        <f t="shared" ref="J7:M8" si="7">J6+7</f>
        <v>45738</v>
      </c>
      <c r="K7" s="114">
        <f>K6+7</f>
        <v>45739</v>
      </c>
      <c r="L7" s="114">
        <f t="shared" si="5"/>
        <v>45740</v>
      </c>
      <c r="M7" s="115">
        <f t="shared" si="7"/>
        <v>45742</v>
      </c>
      <c r="N7" s="27"/>
    </row>
    <row r="8" spans="1:14" s="8" customFormat="1" ht="28.5" customHeight="1">
      <c r="A8" s="637" t="s">
        <v>215</v>
      </c>
      <c r="B8" s="286" t="s">
        <v>216</v>
      </c>
      <c r="C8" s="116">
        <f t="shared" si="6"/>
        <v>45718.791666666664</v>
      </c>
      <c r="D8" s="116">
        <f t="shared" si="6"/>
        <v>45719.5</v>
      </c>
      <c r="E8" s="116">
        <f t="shared" si="6"/>
        <v>45719.791666666664</v>
      </c>
      <c r="F8" s="116">
        <f>F7+7</f>
        <v>45721.291666666664</v>
      </c>
      <c r="G8" s="882" t="s">
        <v>38</v>
      </c>
      <c r="H8" s="882"/>
      <c r="I8" s="882"/>
      <c r="J8" s="117">
        <f t="shared" si="7"/>
        <v>45745</v>
      </c>
      <c r="K8" s="117">
        <f>K7+7</f>
        <v>45746</v>
      </c>
      <c r="L8" s="117">
        <f t="shared" si="5"/>
        <v>45747</v>
      </c>
      <c r="M8" s="118">
        <f t="shared" si="7"/>
        <v>45749</v>
      </c>
      <c r="N8" s="27"/>
    </row>
    <row r="9" spans="1:14" s="8" customFormat="1" ht="28.5" customHeight="1">
      <c r="A9" s="401"/>
      <c r="B9" s="402"/>
      <c r="C9" s="74"/>
      <c r="D9" s="74"/>
      <c r="E9" s="74"/>
      <c r="F9" s="883"/>
      <c r="G9" s="883"/>
      <c r="H9" s="403"/>
      <c r="I9" s="403"/>
      <c r="J9" s="27"/>
      <c r="K9" s="27"/>
      <c r="L9" s="27"/>
      <c r="M9" s="27"/>
    </row>
    <row r="10" spans="1:14" ht="38.25" customHeight="1">
      <c r="F10" s="883" t="s">
        <v>217</v>
      </c>
      <c r="G10" s="883"/>
      <c r="H10" s="568"/>
    </row>
    <row r="11" spans="1:14" ht="14">
      <c r="A11" s="873" t="s">
        <v>18</v>
      </c>
      <c r="B11" s="874" t="s">
        <v>19</v>
      </c>
      <c r="C11" s="877" t="s">
        <v>20</v>
      </c>
      <c r="D11" s="877"/>
      <c r="E11" s="877"/>
      <c r="F11" s="877"/>
      <c r="G11" s="875" t="s">
        <v>21</v>
      </c>
      <c r="H11" s="879" t="s">
        <v>19</v>
      </c>
      <c r="I11" s="880" t="s">
        <v>22</v>
      </c>
      <c r="J11" s="605" t="s">
        <v>218</v>
      </c>
      <c r="K11" s="605" t="s">
        <v>219</v>
      </c>
      <c r="L11" s="431" t="s">
        <v>220</v>
      </c>
    </row>
    <row r="12" spans="1:14" ht="14">
      <c r="A12" s="873"/>
      <c r="B12" s="874"/>
      <c r="C12" s="161" t="s">
        <v>33</v>
      </c>
      <c r="D12" s="152" t="s">
        <v>34</v>
      </c>
      <c r="E12" s="161" t="s">
        <v>35</v>
      </c>
      <c r="F12" s="161" t="s">
        <v>36</v>
      </c>
      <c r="G12" s="875"/>
      <c r="H12" s="879"/>
      <c r="I12" s="880"/>
      <c r="J12" s="338" t="s">
        <v>35</v>
      </c>
      <c r="K12" s="338" t="s">
        <v>35</v>
      </c>
      <c r="L12" s="606" t="s">
        <v>35</v>
      </c>
    </row>
    <row r="13" spans="1:14" s="270" customFormat="1" ht="24" customHeight="1">
      <c r="A13" s="607" t="s">
        <v>221</v>
      </c>
      <c r="B13" s="613" t="s">
        <v>222</v>
      </c>
      <c r="C13" s="614">
        <f>D13-20/24</f>
        <v>45691.125</v>
      </c>
      <c r="D13" s="614">
        <f>E13-4/24</f>
        <v>45691.958333333336</v>
      </c>
      <c r="E13" s="614">
        <f>F13-28/24</f>
        <v>45692.125</v>
      </c>
      <c r="F13" s="638">
        <v>45693.291666666664</v>
      </c>
      <c r="G13" s="884" t="s">
        <v>38</v>
      </c>
      <c r="H13" s="884"/>
      <c r="I13" s="884"/>
      <c r="J13" s="640">
        <v>45714</v>
      </c>
      <c r="K13" s="640">
        <f>J13+2</f>
        <v>45716</v>
      </c>
      <c r="L13" s="641">
        <f>K13+3</f>
        <v>45719</v>
      </c>
    </row>
    <row r="14" spans="1:14" s="270" customFormat="1" ht="24" customHeight="1">
      <c r="A14" s="732" t="s">
        <v>223</v>
      </c>
      <c r="B14" s="733" t="s">
        <v>224</v>
      </c>
      <c r="C14" s="734">
        <f>C13+7</f>
        <v>45698.125</v>
      </c>
      <c r="D14" s="734">
        <f>D13+7</f>
        <v>45698.958333333336</v>
      </c>
      <c r="E14" s="734">
        <f>E13+7</f>
        <v>45699.125</v>
      </c>
      <c r="F14" s="735">
        <f>F13+7</f>
        <v>45700.291666666664</v>
      </c>
      <c r="G14" s="885" t="s">
        <v>38</v>
      </c>
      <c r="H14" s="885"/>
      <c r="I14" s="885"/>
      <c r="J14" s="736">
        <f>J13+7</f>
        <v>45721</v>
      </c>
      <c r="K14" s="736">
        <f>K13+7</f>
        <v>45723</v>
      </c>
      <c r="L14" s="737">
        <f>L13+7</f>
        <v>45726</v>
      </c>
    </row>
    <row r="15" spans="1:14" s="270" customFormat="1" ht="26.25" customHeight="1">
      <c r="A15" s="607" t="s">
        <v>225</v>
      </c>
      <c r="B15" s="409" t="s">
        <v>226</v>
      </c>
      <c r="C15" s="217">
        <f t="shared" ref="C15:E15" si="8">C14+7</f>
        <v>45705.125</v>
      </c>
      <c r="D15" s="217">
        <f t="shared" si="8"/>
        <v>45705.958333333336</v>
      </c>
      <c r="E15" s="217">
        <f t="shared" si="8"/>
        <v>45706.125</v>
      </c>
      <c r="F15" s="113">
        <f>F14+7</f>
        <v>45707.291666666664</v>
      </c>
      <c r="G15" s="866" t="s">
        <v>38</v>
      </c>
      <c r="H15" s="866"/>
      <c r="I15" s="866"/>
      <c r="J15" s="222">
        <f t="shared" ref="J15" si="9">J14+7</f>
        <v>45728</v>
      </c>
      <c r="K15" s="222">
        <f t="shared" ref="K15:L17" si="10">K14+7</f>
        <v>45730</v>
      </c>
      <c r="L15" s="186">
        <f t="shared" si="10"/>
        <v>45733</v>
      </c>
    </row>
    <row r="16" spans="1:14" ht="26.25" customHeight="1">
      <c r="A16" s="607" t="s">
        <v>50</v>
      </c>
      <c r="B16" s="409" t="s">
        <v>227</v>
      </c>
      <c r="C16" s="217">
        <f t="shared" ref="C16:F17" si="11">C15+7</f>
        <v>45712.125</v>
      </c>
      <c r="D16" s="217">
        <f t="shared" si="11"/>
        <v>45712.958333333336</v>
      </c>
      <c r="E16" s="217">
        <f t="shared" si="11"/>
        <v>45713.125</v>
      </c>
      <c r="F16" s="113">
        <f>F15+7</f>
        <v>45714.291666666664</v>
      </c>
      <c r="G16" s="866" t="s">
        <v>38</v>
      </c>
      <c r="H16" s="866"/>
      <c r="I16" s="866"/>
      <c r="J16" s="222">
        <f t="shared" ref="J16:J17" si="12">J15+7</f>
        <v>45735</v>
      </c>
      <c r="K16" s="222">
        <f t="shared" si="10"/>
        <v>45737</v>
      </c>
      <c r="L16" s="186">
        <f t="shared" si="10"/>
        <v>45740</v>
      </c>
      <c r="M16" s="270"/>
      <c r="N16" s="270"/>
    </row>
    <row r="17" spans="1:12" ht="26.25" customHeight="1">
      <c r="A17" s="608" t="s">
        <v>228</v>
      </c>
      <c r="B17" s="609" t="s">
        <v>229</v>
      </c>
      <c r="C17" s="610">
        <f t="shared" si="11"/>
        <v>45719.125</v>
      </c>
      <c r="D17" s="610">
        <f t="shared" si="11"/>
        <v>45719.958333333336</v>
      </c>
      <c r="E17" s="610">
        <f t="shared" si="11"/>
        <v>45720.125</v>
      </c>
      <c r="F17" s="610">
        <f t="shared" si="11"/>
        <v>45721.291666666664</v>
      </c>
      <c r="G17" s="863" t="s">
        <v>38</v>
      </c>
      <c r="H17" s="863"/>
      <c r="I17" s="863"/>
      <c r="J17" s="223">
        <f t="shared" si="12"/>
        <v>45742</v>
      </c>
      <c r="K17" s="223">
        <f t="shared" si="10"/>
        <v>45744</v>
      </c>
      <c r="L17" s="187">
        <f t="shared" si="10"/>
        <v>45747</v>
      </c>
    </row>
    <row r="19" spans="1:12" ht="22.5" customHeight="1"/>
    <row r="21" spans="1:12" ht="29.25" customHeight="1">
      <c r="E21" s="867" t="s">
        <v>230</v>
      </c>
      <c r="F21" s="867"/>
      <c r="G21" s="867"/>
      <c r="H21" s="500"/>
    </row>
    <row r="22" spans="1:12" ht="15" customHeight="1">
      <c r="A22" s="868" t="s">
        <v>18</v>
      </c>
      <c r="B22" s="789" t="s">
        <v>19</v>
      </c>
      <c r="C22" s="870" t="s">
        <v>20</v>
      </c>
      <c r="D22" s="870"/>
      <c r="E22" s="870"/>
      <c r="F22" s="870"/>
      <c r="G22" s="871" t="s">
        <v>21</v>
      </c>
      <c r="H22" s="787" t="s">
        <v>19</v>
      </c>
      <c r="I22" s="864" t="s">
        <v>22</v>
      </c>
      <c r="J22" s="265" t="s">
        <v>231</v>
      </c>
    </row>
    <row r="23" spans="1:12" ht="15" customHeight="1">
      <c r="A23" s="869"/>
      <c r="B23" s="834"/>
      <c r="C23" s="159" t="s">
        <v>33</v>
      </c>
      <c r="D23" s="157" t="s">
        <v>34</v>
      </c>
      <c r="E23" s="159" t="s">
        <v>35</v>
      </c>
      <c r="F23" s="159" t="s">
        <v>36</v>
      </c>
      <c r="G23" s="872"/>
      <c r="H23" s="844"/>
      <c r="I23" s="865"/>
      <c r="J23" s="266" t="s">
        <v>35</v>
      </c>
    </row>
    <row r="24" spans="1:12" ht="29.25" customHeight="1">
      <c r="A24" s="673" t="str">
        <f>'MEXICAS+CARIOCA'!A20</f>
        <v>MSC CAROLE</v>
      </c>
      <c r="B24" s="674" t="str">
        <f>'MEXICAS+CARIOCA'!B20</f>
        <v>QI506A</v>
      </c>
      <c r="C24" s="671">
        <f>'MEXICAS+CARIOCA'!C20</f>
        <v>45692.333333333336</v>
      </c>
      <c r="D24" s="671">
        <f>'MEXICAS+CARIOCA'!D20</f>
        <v>45692.75</v>
      </c>
      <c r="E24" s="671">
        <f>'MEXICAS+CARIOCA'!E20</f>
        <v>45693.041666666664</v>
      </c>
      <c r="F24" s="671">
        <f>'MEXICAS+CARIOCA'!F20</f>
        <v>45693.541666666664</v>
      </c>
      <c r="G24" s="675" t="s">
        <v>50</v>
      </c>
      <c r="H24" s="676" t="s">
        <v>232</v>
      </c>
      <c r="I24" s="677">
        <v>45698</v>
      </c>
      <c r="J24" s="678">
        <v>45718</v>
      </c>
    </row>
    <row r="25" spans="1:12" ht="29.25" customHeight="1">
      <c r="A25" s="175" t="str">
        <f>'MEXICAS+CARIOCA'!A21</f>
        <v>MSC CHARLESTON</v>
      </c>
      <c r="B25" s="104" t="str">
        <f>'MEXICAS+CARIOCA'!B21</f>
        <v>QI507A</v>
      </c>
      <c r="C25" s="105">
        <f>'MEXICAS+CARIOCA'!C21</f>
        <v>45699.333333333336</v>
      </c>
      <c r="D25" s="105">
        <f>'MEXICAS+CARIOCA'!D21</f>
        <v>45699.75</v>
      </c>
      <c r="E25" s="105">
        <f>'MEXICAS+CARIOCA'!E21</f>
        <v>45700.041666666664</v>
      </c>
      <c r="F25" s="105">
        <f>'MEXICAS+CARIOCA'!F21</f>
        <v>45700.541666666664</v>
      </c>
      <c r="G25" s="432" t="s">
        <v>50</v>
      </c>
      <c r="H25" s="173" t="s">
        <v>233</v>
      </c>
      <c r="I25" s="327">
        <f t="shared" ref="I25:J28" si="13">I24+7</f>
        <v>45705</v>
      </c>
      <c r="J25" s="501">
        <f t="shared" si="13"/>
        <v>45725</v>
      </c>
    </row>
    <row r="26" spans="1:12" ht="29.25" customHeight="1">
      <c r="A26" s="175" t="str">
        <f>'MEXICAS+CARIOCA'!A23</f>
        <v>MSC JUSTICE VIII</v>
      </c>
      <c r="B26" s="104" t="str">
        <f>'MEXICAS+CARIOCA'!B22</f>
        <v>QI508A</v>
      </c>
      <c r="C26" s="105">
        <f>'MEXICAS+CARIOCA'!C22</f>
        <v>45706.333333333336</v>
      </c>
      <c r="D26" s="105">
        <f>'MEXICAS+CARIOCA'!D22</f>
        <v>45706.75</v>
      </c>
      <c r="E26" s="105">
        <f>'MEXICAS+CARIOCA'!E22</f>
        <v>45707.041666666664</v>
      </c>
      <c r="F26" s="105">
        <f>'MEXICAS+CARIOCA'!F22</f>
        <v>45707.541666666664</v>
      </c>
      <c r="G26" s="432" t="s">
        <v>50</v>
      </c>
      <c r="H26" s="173" t="s">
        <v>234</v>
      </c>
      <c r="I26" s="327">
        <f t="shared" si="13"/>
        <v>45712</v>
      </c>
      <c r="J26" s="501">
        <f t="shared" si="13"/>
        <v>45732</v>
      </c>
    </row>
    <row r="27" spans="1:12" ht="29.25" customHeight="1">
      <c r="A27" s="175" t="str">
        <f>'MEXICAS+CARIOCA'!A22</f>
        <v>MSC TIANSHAN</v>
      </c>
      <c r="B27" s="104" t="str">
        <f>'MEXICAS+CARIOCA'!B23</f>
        <v>QI509A</v>
      </c>
      <c r="C27" s="105">
        <f>'MEXICAS+CARIOCA'!C23</f>
        <v>45713.333333333336</v>
      </c>
      <c r="D27" s="105">
        <f>'MEXICAS+CARIOCA'!D23</f>
        <v>45713.75</v>
      </c>
      <c r="E27" s="105">
        <f>'MEXICAS+CARIOCA'!E23</f>
        <v>45714.041666666664</v>
      </c>
      <c r="F27" s="105">
        <f>'MEXICAS+CARIOCA'!F23</f>
        <v>45714.541666666664</v>
      </c>
      <c r="G27" s="432" t="s">
        <v>50</v>
      </c>
      <c r="H27" s="128" t="s">
        <v>235</v>
      </c>
      <c r="I27" s="144">
        <f t="shared" si="13"/>
        <v>45719</v>
      </c>
      <c r="J27" s="502">
        <f t="shared" si="13"/>
        <v>45739</v>
      </c>
    </row>
    <row r="28" spans="1:12" ht="29.25" customHeight="1">
      <c r="A28" s="176" t="str">
        <f>'MEXICAS+CARIOCA'!A24</f>
        <v>MSC KALAMATA VII</v>
      </c>
      <c r="B28" s="177" t="str">
        <f>'MEXICAS+CARIOCA'!B24</f>
        <v>QI510A</v>
      </c>
      <c r="C28" s="178">
        <f>'MEXICAS+CARIOCA'!C24</f>
        <v>45720.333333333336</v>
      </c>
      <c r="D28" s="178">
        <f>'MEXICAS+CARIOCA'!D24</f>
        <v>45720.75</v>
      </c>
      <c r="E28" s="178">
        <f>'MEXICAS+CARIOCA'!E24</f>
        <v>45721.041666666664</v>
      </c>
      <c r="F28" s="178">
        <f>'MEXICAS+CARIOCA'!F24</f>
        <v>45721.541666666664</v>
      </c>
      <c r="G28" s="392" t="s">
        <v>50</v>
      </c>
      <c r="H28" s="181" t="s">
        <v>236</v>
      </c>
      <c r="I28" s="325">
        <f t="shared" si="13"/>
        <v>45726</v>
      </c>
      <c r="J28" s="503">
        <f t="shared" si="13"/>
        <v>45746</v>
      </c>
    </row>
    <row r="31" spans="1:12" ht="15" customHeight="1">
      <c r="A31" s="577"/>
    </row>
    <row r="32" spans="1:12" ht="24.75" customHeight="1">
      <c r="A32" s="578"/>
      <c r="E32" s="867" t="s">
        <v>237</v>
      </c>
      <c r="F32" s="867"/>
      <c r="G32" s="867"/>
      <c r="H32" s="500"/>
    </row>
    <row r="33" spans="1:10" ht="15" customHeight="1">
      <c r="A33" s="578"/>
    </row>
    <row r="34" spans="1:10" ht="15" customHeight="1">
      <c r="A34" s="868" t="s">
        <v>18</v>
      </c>
      <c r="B34" s="789" t="s">
        <v>19</v>
      </c>
      <c r="C34" s="870" t="s">
        <v>20</v>
      </c>
      <c r="D34" s="870"/>
      <c r="E34" s="870"/>
      <c r="F34" s="870"/>
      <c r="G34" s="871" t="s">
        <v>21</v>
      </c>
      <c r="H34" s="787" t="s">
        <v>19</v>
      </c>
      <c r="I34" s="864" t="s">
        <v>22</v>
      </c>
      <c r="J34" s="265" t="s">
        <v>26</v>
      </c>
    </row>
    <row r="35" spans="1:10" ht="15" customHeight="1">
      <c r="A35" s="869"/>
      <c r="B35" s="834"/>
      <c r="C35" s="159" t="s">
        <v>33</v>
      </c>
      <c r="D35" s="157" t="s">
        <v>34</v>
      </c>
      <c r="E35" s="159" t="s">
        <v>35</v>
      </c>
      <c r="F35" s="159" t="s">
        <v>36</v>
      </c>
      <c r="G35" s="872"/>
      <c r="H35" s="844"/>
      <c r="I35" s="865"/>
      <c r="J35" s="266" t="s">
        <v>35</v>
      </c>
    </row>
    <row r="36" spans="1:10" ht="24" customHeight="1">
      <c r="A36" s="175" t="str">
        <f>'MEXICAS+CARIOCA'!A20</f>
        <v>MSC CAROLE</v>
      </c>
      <c r="B36" s="104" t="str">
        <f>'MEXICAS+CARIOCA'!B20</f>
        <v>QI506A</v>
      </c>
      <c r="C36" s="105">
        <f>'MEXICAS+CARIOCA'!C20</f>
        <v>45692.333333333336</v>
      </c>
      <c r="D36" s="105">
        <f>'MEXICAS+CARIOCA'!D20</f>
        <v>45692.75</v>
      </c>
      <c r="E36" s="105">
        <f>'MEXICAS+CARIOCA'!E20</f>
        <v>45693.041666666664</v>
      </c>
      <c r="F36" s="105">
        <f>'MEXICAS+CARIOCA'!F20</f>
        <v>45693.541666666664</v>
      </c>
      <c r="G36" s="866" t="s">
        <v>38</v>
      </c>
      <c r="H36" s="866"/>
      <c r="I36" s="866"/>
      <c r="J36" s="611">
        <f>'MEXICAS+CARIOCA'!J20</f>
        <v>45713</v>
      </c>
    </row>
    <row r="37" spans="1:10" ht="24" customHeight="1">
      <c r="A37" s="175" t="str">
        <f>'MEXICAS+CARIOCA'!A21</f>
        <v>MSC CHARLESTON</v>
      </c>
      <c r="B37" s="104" t="str">
        <f>'MEXICAS+CARIOCA'!B21</f>
        <v>QI507A</v>
      </c>
      <c r="C37" s="105">
        <f>'MEXICAS+CARIOCA'!C21</f>
        <v>45699.333333333336</v>
      </c>
      <c r="D37" s="105">
        <f>'MEXICAS+CARIOCA'!D21</f>
        <v>45699.75</v>
      </c>
      <c r="E37" s="105">
        <f>'MEXICAS+CARIOCA'!E21</f>
        <v>45700.041666666664</v>
      </c>
      <c r="F37" s="105">
        <f>'MEXICAS+CARIOCA'!F21</f>
        <v>45700.541666666664</v>
      </c>
      <c r="G37" s="866" t="s">
        <v>38</v>
      </c>
      <c r="H37" s="866"/>
      <c r="I37" s="866"/>
      <c r="J37" s="611">
        <f>'MEXICAS+CARIOCA'!J21</f>
        <v>45720</v>
      </c>
    </row>
    <row r="38" spans="1:10" ht="24" customHeight="1">
      <c r="A38" s="175" t="str">
        <f>'MEXICAS+CARIOCA'!A22</f>
        <v>MSC TIANSHAN</v>
      </c>
      <c r="B38" s="104" t="str">
        <f>'MEXICAS+CARIOCA'!B22</f>
        <v>QI508A</v>
      </c>
      <c r="C38" s="105">
        <f>'MEXICAS+CARIOCA'!C22</f>
        <v>45706.333333333336</v>
      </c>
      <c r="D38" s="105">
        <f>'MEXICAS+CARIOCA'!D22</f>
        <v>45706.75</v>
      </c>
      <c r="E38" s="105">
        <f>'MEXICAS+CARIOCA'!E22</f>
        <v>45707.041666666664</v>
      </c>
      <c r="F38" s="105">
        <f>'MEXICAS+CARIOCA'!F22</f>
        <v>45707.541666666664</v>
      </c>
      <c r="G38" s="866" t="s">
        <v>38</v>
      </c>
      <c r="H38" s="866"/>
      <c r="I38" s="866"/>
      <c r="J38" s="611">
        <f>'MEXICAS+CARIOCA'!J22</f>
        <v>45727</v>
      </c>
    </row>
    <row r="39" spans="1:10" ht="24" customHeight="1">
      <c r="A39" s="175" t="str">
        <f>'MEXICAS+CARIOCA'!A23</f>
        <v>MSC JUSTICE VIII</v>
      </c>
      <c r="B39" s="104" t="str">
        <f>'MEXICAS+CARIOCA'!B23</f>
        <v>QI509A</v>
      </c>
      <c r="C39" s="105">
        <f>'MEXICAS+CARIOCA'!C23</f>
        <v>45713.333333333336</v>
      </c>
      <c r="D39" s="105">
        <f>'MEXICAS+CARIOCA'!D23</f>
        <v>45713.75</v>
      </c>
      <c r="E39" s="105">
        <f>'MEXICAS+CARIOCA'!E23</f>
        <v>45714.041666666664</v>
      </c>
      <c r="F39" s="105">
        <f>'MEXICAS+CARIOCA'!F23</f>
        <v>45714.541666666664</v>
      </c>
      <c r="G39" s="866" t="s">
        <v>38</v>
      </c>
      <c r="H39" s="866"/>
      <c r="I39" s="866"/>
      <c r="J39" s="611">
        <f>'MEXICAS+CARIOCA'!J23</f>
        <v>45734</v>
      </c>
    </row>
    <row r="40" spans="1:10" ht="24" customHeight="1">
      <c r="A40" s="176" t="str">
        <f>'MEXICAS+CARIOCA'!A24</f>
        <v>MSC KALAMATA VII</v>
      </c>
      <c r="B40" s="177" t="str">
        <f>'MEXICAS+CARIOCA'!B24</f>
        <v>QI510A</v>
      </c>
      <c r="C40" s="178">
        <f>'MEXICAS+CARIOCA'!C24</f>
        <v>45720.333333333336</v>
      </c>
      <c r="D40" s="178">
        <f>'MEXICAS+CARIOCA'!D24</f>
        <v>45720.75</v>
      </c>
      <c r="E40" s="178">
        <f>'MEXICAS+CARIOCA'!E24</f>
        <v>45721.041666666664</v>
      </c>
      <c r="F40" s="178">
        <f>'MEXICAS+CARIOCA'!F24</f>
        <v>45721.541666666664</v>
      </c>
      <c r="G40" s="863" t="s">
        <v>38</v>
      </c>
      <c r="H40" s="863"/>
      <c r="I40" s="863"/>
      <c r="J40" s="612">
        <f>'MEXICAS+CARIOCA'!J24</f>
        <v>45741</v>
      </c>
    </row>
    <row r="44" spans="1:10" ht="15" customHeight="1">
      <c r="A44" s="577" t="s">
        <v>59</v>
      </c>
    </row>
    <row r="45" spans="1:10" ht="15" customHeight="1">
      <c r="A45" s="578" t="s">
        <v>60</v>
      </c>
    </row>
    <row r="46" spans="1:10" ht="15" customHeight="1">
      <c r="A46" s="578" t="s">
        <v>61</v>
      </c>
    </row>
    <row r="47" spans="1:10" ht="15" customHeight="1">
      <c r="A47" s="601" t="s">
        <v>62</v>
      </c>
    </row>
    <row r="48" spans="1:10" ht="15" customHeight="1">
      <c r="A48" s="576" t="s">
        <v>63</v>
      </c>
    </row>
  </sheetData>
  <mergeCells count="44">
    <mergeCell ref="G17:I17"/>
    <mergeCell ref="I22:I23"/>
    <mergeCell ref="E21:G21"/>
    <mergeCell ref="A22:A23"/>
    <mergeCell ref="B22:B23"/>
    <mergeCell ref="C22:F22"/>
    <mergeCell ref="G22:G23"/>
    <mergeCell ref="H22:H23"/>
    <mergeCell ref="G16:I16"/>
    <mergeCell ref="C11:F11"/>
    <mergeCell ref="G11:G12"/>
    <mergeCell ref="F1:H1"/>
    <mergeCell ref="G4:I4"/>
    <mergeCell ref="G6:I6"/>
    <mergeCell ref="G5:I5"/>
    <mergeCell ref="G15:I15"/>
    <mergeCell ref="F9:G9"/>
    <mergeCell ref="H11:H12"/>
    <mergeCell ref="I11:I12"/>
    <mergeCell ref="G13:I13"/>
    <mergeCell ref="G14:I14"/>
    <mergeCell ref="F10:G10"/>
    <mergeCell ref="A11:A12"/>
    <mergeCell ref="B11:B12"/>
    <mergeCell ref="B2:B3"/>
    <mergeCell ref="C2:F2"/>
    <mergeCell ref="G2:G3"/>
    <mergeCell ref="G7:I7"/>
    <mergeCell ref="H2:H3"/>
    <mergeCell ref="I2:I3"/>
    <mergeCell ref="G8:I8"/>
    <mergeCell ref="A2:A3"/>
    <mergeCell ref="E32:G32"/>
    <mergeCell ref="A34:A35"/>
    <mergeCell ref="B34:B35"/>
    <mergeCell ref="C34:F34"/>
    <mergeCell ref="G34:G35"/>
    <mergeCell ref="G40:I40"/>
    <mergeCell ref="I34:I35"/>
    <mergeCell ref="G36:I36"/>
    <mergeCell ref="G37:I37"/>
    <mergeCell ref="G38:I38"/>
    <mergeCell ref="G39:I39"/>
    <mergeCell ref="H34:H35"/>
  </mergeCells>
  <phoneticPr fontId="30" type="noConversion"/>
  <pageMargins left="0.7" right="0.7" top="0.75" bottom="0.75" header="0.3" footer="0.3"/>
  <pageSetup paperSize="9" orientation="portrait" r:id="rId1"/>
  <headerFooter>
    <oddFooter>&amp;L&amp;1#&amp;"Calibri"&amp;10&amp;K000000Sensitivity: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V30"/>
  <sheetViews>
    <sheetView topLeftCell="A8" workbookViewId="0">
      <selection activeCell="F9" sqref="F9"/>
    </sheetView>
  </sheetViews>
  <sheetFormatPr defaultColWidth="8.83203125" defaultRowHeight="14"/>
  <cols>
    <col min="1" max="1" width="21.25" customWidth="1"/>
    <col min="2" max="2" width="12.83203125" customWidth="1"/>
    <col min="3" max="6" width="20.83203125" customWidth="1"/>
    <col min="7" max="7" width="19.25" customWidth="1"/>
    <col min="8" max="8" width="12.25" customWidth="1"/>
    <col min="9" max="9" width="15" customWidth="1"/>
    <col min="10" max="12" width="17" customWidth="1"/>
    <col min="13" max="13" width="14" customWidth="1"/>
    <col min="14" max="14" width="12.25" customWidth="1"/>
    <col min="15" max="15" width="13.25" customWidth="1"/>
  </cols>
  <sheetData>
    <row r="1" spans="1:22" s="13" customFormat="1" ht="50.25" customHeight="1">
      <c r="A1" s="148"/>
      <c r="B1" s="99"/>
      <c r="C1" s="149"/>
      <c r="D1" s="149"/>
      <c r="E1" s="150"/>
      <c r="F1" s="840" t="s">
        <v>238</v>
      </c>
      <c r="G1" s="840"/>
      <c r="H1" s="21"/>
      <c r="I1" s="101"/>
      <c r="J1" s="101"/>
      <c r="L1" s="1">
        <f>'CONDOR+LYNX'!M1</f>
        <v>45689</v>
      </c>
      <c r="M1" s="22"/>
      <c r="N1" s="22"/>
    </row>
    <row r="2" spans="1:22" s="22" customFormat="1" ht="17.25" customHeight="1">
      <c r="A2" s="868" t="s">
        <v>18</v>
      </c>
      <c r="B2" s="893" t="s">
        <v>19</v>
      </c>
      <c r="C2" s="895" t="s">
        <v>20</v>
      </c>
      <c r="D2" s="895"/>
      <c r="E2" s="895"/>
      <c r="F2" s="895"/>
      <c r="G2" s="889" t="s">
        <v>21</v>
      </c>
      <c r="H2" s="787" t="s">
        <v>19</v>
      </c>
      <c r="I2" s="864" t="s">
        <v>22</v>
      </c>
      <c r="J2" s="142" t="s">
        <v>239</v>
      </c>
      <c r="K2" s="142" t="s">
        <v>240</v>
      </c>
      <c r="L2" s="265" t="s">
        <v>241</v>
      </c>
    </row>
    <row r="3" spans="1:22" s="22" customFormat="1">
      <c r="A3" s="892"/>
      <c r="B3" s="894" t="s">
        <v>242</v>
      </c>
      <c r="C3" s="557" t="s">
        <v>33</v>
      </c>
      <c r="D3" s="557" t="s">
        <v>34</v>
      </c>
      <c r="E3" s="558" t="s">
        <v>35</v>
      </c>
      <c r="F3" s="350" t="s">
        <v>36</v>
      </c>
      <c r="G3" s="890"/>
      <c r="H3" s="788"/>
      <c r="I3" s="891"/>
      <c r="J3" s="159" t="s">
        <v>35</v>
      </c>
      <c r="K3" s="159" t="s">
        <v>35</v>
      </c>
      <c r="L3" s="266" t="s">
        <v>35</v>
      </c>
    </row>
    <row r="4" spans="1:22" s="22" customFormat="1" ht="28.5" customHeight="1">
      <c r="A4" s="592" t="s">
        <v>50</v>
      </c>
      <c r="B4" s="654" t="s">
        <v>243</v>
      </c>
      <c r="C4" s="554">
        <v>45687.208333333336</v>
      </c>
      <c r="D4" s="554">
        <v>45688</v>
      </c>
      <c r="E4" s="554">
        <v>45688.208333333336</v>
      </c>
      <c r="F4" s="554">
        <v>45689.625</v>
      </c>
      <c r="G4" s="886" t="s">
        <v>38</v>
      </c>
      <c r="H4" s="887"/>
      <c r="I4" s="888"/>
      <c r="J4" s="69">
        <v>45709</v>
      </c>
      <c r="K4" s="69">
        <v>45714</v>
      </c>
      <c r="L4" s="69">
        <v>45717</v>
      </c>
    </row>
    <row r="5" spans="1:22" s="22" customFormat="1" ht="29.25" customHeight="1">
      <c r="A5" s="592" t="s">
        <v>244</v>
      </c>
      <c r="B5" s="593" t="s">
        <v>245</v>
      </c>
      <c r="C5" s="554">
        <f t="shared" ref="C5:F8" si="0">C4+7</f>
        <v>45694.208333333336</v>
      </c>
      <c r="D5" s="554">
        <f t="shared" si="0"/>
        <v>45695</v>
      </c>
      <c r="E5" s="554">
        <f t="shared" si="0"/>
        <v>45695.208333333336</v>
      </c>
      <c r="F5" s="262">
        <f t="shared" si="0"/>
        <v>45696.625</v>
      </c>
      <c r="G5" s="886" t="s">
        <v>38</v>
      </c>
      <c r="H5" s="887"/>
      <c r="I5" s="888"/>
      <c r="J5" s="69">
        <f t="shared" ref="J5:L6" si="1">J4+7</f>
        <v>45716</v>
      </c>
      <c r="K5" s="69">
        <f t="shared" si="1"/>
        <v>45721</v>
      </c>
      <c r="L5" s="560">
        <f t="shared" si="1"/>
        <v>45724</v>
      </c>
    </row>
    <row r="6" spans="1:22" s="22" customFormat="1" ht="29.25" customHeight="1">
      <c r="A6" s="592" t="s">
        <v>246</v>
      </c>
      <c r="B6" s="593" t="s">
        <v>247</v>
      </c>
      <c r="C6" s="555">
        <f t="shared" si="0"/>
        <v>45701.208333333336</v>
      </c>
      <c r="D6" s="555">
        <f t="shared" si="0"/>
        <v>45702</v>
      </c>
      <c r="E6" s="555">
        <f t="shared" si="0"/>
        <v>45702.208333333336</v>
      </c>
      <c r="F6" s="556">
        <f t="shared" si="0"/>
        <v>45703.625</v>
      </c>
      <c r="G6" s="886" t="s">
        <v>38</v>
      </c>
      <c r="H6" s="887"/>
      <c r="I6" s="888"/>
      <c r="J6" s="69">
        <f t="shared" si="1"/>
        <v>45723</v>
      </c>
      <c r="K6" s="69">
        <f t="shared" si="1"/>
        <v>45728</v>
      </c>
      <c r="L6" s="267">
        <f t="shared" si="1"/>
        <v>45731</v>
      </c>
    </row>
    <row r="7" spans="1:22" s="22" customFormat="1" ht="29.25" customHeight="1">
      <c r="A7" s="592" t="s">
        <v>248</v>
      </c>
      <c r="B7" s="593" t="s">
        <v>249</v>
      </c>
      <c r="C7" s="555">
        <f t="shared" si="0"/>
        <v>45708.208333333336</v>
      </c>
      <c r="D7" s="555">
        <f t="shared" si="0"/>
        <v>45709</v>
      </c>
      <c r="E7" s="555">
        <f t="shared" si="0"/>
        <v>45709.208333333336</v>
      </c>
      <c r="F7" s="556">
        <f t="shared" si="0"/>
        <v>45710.625</v>
      </c>
      <c r="G7" s="886" t="s">
        <v>38</v>
      </c>
      <c r="H7" s="887"/>
      <c r="I7" s="888"/>
      <c r="J7" s="69">
        <f>J6+7</f>
        <v>45730</v>
      </c>
      <c r="K7" s="69">
        <f t="shared" ref="K7:L8" si="2">K6+7</f>
        <v>45735</v>
      </c>
      <c r="L7" s="267">
        <f t="shared" si="2"/>
        <v>45738</v>
      </c>
    </row>
    <row r="8" spans="1:22" s="22" customFormat="1" ht="29.25" customHeight="1">
      <c r="A8" s="592" t="s">
        <v>250</v>
      </c>
      <c r="B8" s="593" t="s">
        <v>251</v>
      </c>
      <c r="C8" s="559">
        <f t="shared" si="0"/>
        <v>45715.208333333336</v>
      </c>
      <c r="D8" s="559">
        <f t="shared" si="0"/>
        <v>45716</v>
      </c>
      <c r="E8" s="559">
        <f t="shared" si="0"/>
        <v>45716.208333333336</v>
      </c>
      <c r="F8" s="68">
        <f t="shared" si="0"/>
        <v>45717.625</v>
      </c>
      <c r="G8" s="886" t="s">
        <v>38</v>
      </c>
      <c r="H8" s="887"/>
      <c r="I8" s="888"/>
      <c r="J8" s="69">
        <f>J7+7</f>
        <v>45737</v>
      </c>
      <c r="K8" s="69">
        <f t="shared" si="2"/>
        <v>45742</v>
      </c>
      <c r="L8" s="267">
        <f t="shared" si="2"/>
        <v>45745</v>
      </c>
    </row>
    <row r="9" spans="1:22" s="22" customFormat="1" ht="30.75" customHeight="1">
      <c r="A9" s="546"/>
      <c r="B9" s="546"/>
      <c r="C9" s="57"/>
      <c r="D9" s="57"/>
      <c r="E9" s="57"/>
      <c r="F9" s="57"/>
      <c r="G9" s="547"/>
      <c r="H9" s="547"/>
      <c r="I9" s="547"/>
      <c r="J9" s="426"/>
      <c r="K9" s="426"/>
      <c r="L9" s="426"/>
      <c r="N9" s="13"/>
    </row>
    <row r="10" spans="1:22" s="81" customFormat="1" ht="31.5" customHeight="1">
      <c r="A10" s="840" t="s">
        <v>252</v>
      </c>
      <c r="B10" s="840"/>
      <c r="C10" s="840"/>
      <c r="D10" s="840"/>
      <c r="E10" s="840"/>
      <c r="F10" s="840"/>
      <c r="G10" s="840"/>
      <c r="H10" s="840"/>
      <c r="I10" s="840"/>
      <c r="J10" s="840"/>
      <c r="K10" s="80"/>
      <c r="M10" s="80"/>
      <c r="O10" s="101"/>
      <c r="P10" s="80"/>
      <c r="Q10" s="80"/>
    </row>
    <row r="11" spans="1:22" s="80" customFormat="1">
      <c r="A11" s="783" t="s">
        <v>18</v>
      </c>
      <c r="B11" s="789" t="s">
        <v>19</v>
      </c>
      <c r="C11" s="895" t="s">
        <v>20</v>
      </c>
      <c r="D11" s="895"/>
      <c r="E11" s="895"/>
      <c r="F11" s="895"/>
      <c r="G11" s="787" t="s">
        <v>21</v>
      </c>
      <c r="H11" s="787" t="s">
        <v>19</v>
      </c>
      <c r="I11" s="789" t="s">
        <v>22</v>
      </c>
      <c r="J11" s="265" t="s">
        <v>253</v>
      </c>
      <c r="K11" s="265" t="s">
        <v>254</v>
      </c>
      <c r="L11" s="308"/>
      <c r="Q11" s="79"/>
      <c r="R11" s="79"/>
      <c r="S11" s="79"/>
      <c r="T11" s="79"/>
      <c r="U11" s="79"/>
      <c r="V11" s="79"/>
    </row>
    <row r="12" spans="1:22" s="80" customFormat="1">
      <c r="A12" s="784"/>
      <c r="B12" s="894"/>
      <c r="C12" s="157" t="s">
        <v>33</v>
      </c>
      <c r="D12" s="157" t="s">
        <v>34</v>
      </c>
      <c r="E12" s="157" t="s">
        <v>35</v>
      </c>
      <c r="F12" s="157" t="s">
        <v>36</v>
      </c>
      <c r="G12" s="788"/>
      <c r="H12" s="788"/>
      <c r="I12" s="790"/>
      <c r="J12" s="87" t="s">
        <v>35</v>
      </c>
      <c r="K12" s="87" t="s">
        <v>35</v>
      </c>
      <c r="L12" s="550"/>
      <c r="M12" s="79"/>
      <c r="N12" s="79"/>
      <c r="O12" s="79"/>
      <c r="P12" s="79"/>
      <c r="Q12" s="79"/>
      <c r="R12" s="79"/>
      <c r="S12" s="79"/>
      <c r="T12" s="79"/>
      <c r="U12" s="79"/>
      <c r="V12" s="79"/>
    </row>
    <row r="13" spans="1:22" s="80" customFormat="1" ht="25.5" customHeight="1">
      <c r="A13" s="553" t="str">
        <f t="shared" ref="A13:B17" si="3">A4</f>
        <v>TBN</v>
      </c>
      <c r="B13" s="591" t="str">
        <f>B4</f>
        <v xml:space="preserve"> </v>
      </c>
      <c r="C13" s="554">
        <v>45687.208333333336</v>
      </c>
      <c r="D13" s="554">
        <v>45688</v>
      </c>
      <c r="E13" s="554">
        <v>45688.208333333336</v>
      </c>
      <c r="F13" s="554">
        <v>45689.625</v>
      </c>
      <c r="G13" s="592" t="s">
        <v>255</v>
      </c>
      <c r="H13" s="592" t="s">
        <v>256</v>
      </c>
      <c r="I13" s="69">
        <v>45710</v>
      </c>
      <c r="J13" s="69">
        <v>45720</v>
      </c>
      <c r="K13" s="69">
        <v>45725</v>
      </c>
      <c r="L13" s="550"/>
      <c r="M13" s="79"/>
      <c r="N13" s="79"/>
      <c r="O13" s="79"/>
      <c r="P13" s="79"/>
      <c r="Q13" s="79"/>
      <c r="R13" s="79"/>
      <c r="S13" s="79"/>
      <c r="T13" s="79"/>
      <c r="U13" s="79"/>
      <c r="V13" s="79"/>
    </row>
    <row r="14" spans="1:22" s="79" customFormat="1" ht="33.75" customHeight="1">
      <c r="A14" s="592" t="str">
        <f t="shared" si="3"/>
        <v>DANUBE</v>
      </c>
      <c r="B14" s="593" t="str">
        <f t="shared" si="3"/>
        <v>11S</v>
      </c>
      <c r="C14" s="12">
        <f t="shared" ref="C14:F17" si="4">C5</f>
        <v>45694.208333333336</v>
      </c>
      <c r="D14" s="12">
        <f t="shared" si="4"/>
        <v>45695</v>
      </c>
      <c r="E14" s="12">
        <f t="shared" si="4"/>
        <v>45695.208333333336</v>
      </c>
      <c r="F14" s="12">
        <f t="shared" si="4"/>
        <v>45696.625</v>
      </c>
      <c r="G14" s="592" t="s">
        <v>255</v>
      </c>
      <c r="H14" s="592" t="s">
        <v>256</v>
      </c>
      <c r="I14" s="69">
        <v>45710</v>
      </c>
      <c r="J14" s="69">
        <v>45720</v>
      </c>
      <c r="K14" s="69">
        <v>45725</v>
      </c>
      <c r="L14" s="426"/>
    </row>
    <row r="15" spans="1:22" s="79" customFormat="1" ht="33.75" customHeight="1">
      <c r="A15" s="553" t="str">
        <f>A6</f>
        <v>MSC SHAY</v>
      </c>
      <c r="B15" s="591" t="str">
        <f>B6</f>
        <v>KQ507A</v>
      </c>
      <c r="C15" s="12">
        <f t="shared" si="4"/>
        <v>45701.208333333336</v>
      </c>
      <c r="D15" s="12">
        <f t="shared" si="4"/>
        <v>45702</v>
      </c>
      <c r="E15" s="12">
        <f t="shared" si="4"/>
        <v>45702.208333333336</v>
      </c>
      <c r="F15" s="97">
        <f t="shared" si="4"/>
        <v>45703.625</v>
      </c>
      <c r="G15" s="592" t="s">
        <v>257</v>
      </c>
      <c r="H15" s="592" t="s">
        <v>258</v>
      </c>
      <c r="I15" s="69">
        <v>45717</v>
      </c>
      <c r="J15" s="69">
        <v>45727</v>
      </c>
      <c r="K15" s="69">
        <v>45732</v>
      </c>
      <c r="L15" s="27"/>
    </row>
    <row r="16" spans="1:22" s="22" customFormat="1" ht="33.75" customHeight="1">
      <c r="A16" s="592" t="str">
        <f t="shared" si="3"/>
        <v>GANGES</v>
      </c>
      <c r="B16" s="594" t="str">
        <f t="shared" si="3"/>
        <v>9S</v>
      </c>
      <c r="C16" s="12">
        <f t="shared" si="4"/>
        <v>45708.208333333336</v>
      </c>
      <c r="D16" s="12">
        <f t="shared" si="4"/>
        <v>45709</v>
      </c>
      <c r="E16" s="12">
        <f t="shared" si="4"/>
        <v>45709.208333333336</v>
      </c>
      <c r="F16" s="97">
        <f t="shared" si="4"/>
        <v>45710.625</v>
      </c>
      <c r="G16" s="592" t="s">
        <v>259</v>
      </c>
      <c r="H16" s="592" t="s">
        <v>260</v>
      </c>
      <c r="I16" s="69">
        <v>45724</v>
      </c>
      <c r="J16" s="69">
        <v>45734</v>
      </c>
      <c r="K16" s="69">
        <v>45739</v>
      </c>
      <c r="L16" s="27"/>
    </row>
    <row r="17" spans="1:17" s="22" customFormat="1" ht="33.75" customHeight="1">
      <c r="A17" s="553" t="str">
        <f t="shared" si="3"/>
        <v>MSC MAGNITUDE VII</v>
      </c>
      <c r="B17" s="594" t="str">
        <f t="shared" si="3"/>
        <v>KQ509A</v>
      </c>
      <c r="C17" s="12">
        <f t="shared" si="4"/>
        <v>45715.208333333336</v>
      </c>
      <c r="D17" s="12">
        <f t="shared" si="4"/>
        <v>45716</v>
      </c>
      <c r="E17" s="12">
        <f t="shared" si="4"/>
        <v>45716.208333333336</v>
      </c>
      <c r="F17" s="97">
        <f t="shared" si="4"/>
        <v>45717.625</v>
      </c>
      <c r="G17" s="592" t="s">
        <v>261</v>
      </c>
      <c r="H17" s="592" t="s">
        <v>262</v>
      </c>
      <c r="I17" s="69">
        <v>45731</v>
      </c>
      <c r="J17" s="69">
        <v>45741</v>
      </c>
      <c r="K17" s="69">
        <v>45746</v>
      </c>
      <c r="L17" s="27"/>
    </row>
    <row r="18" spans="1:17" ht="14.25" customHeight="1">
      <c r="P18" s="13"/>
      <c r="Q18" s="13"/>
    </row>
    <row r="19" spans="1:17" ht="14.25" customHeight="1">
      <c r="P19" s="13"/>
      <c r="Q19" s="13"/>
    </row>
    <row r="20" spans="1:17" ht="15" customHeight="1">
      <c r="A20" s="577" t="s">
        <v>59</v>
      </c>
    </row>
    <row r="21" spans="1:17" ht="15" customHeight="1">
      <c r="A21" s="578" t="s">
        <v>60</v>
      </c>
    </row>
    <row r="22" spans="1:17" ht="15" customHeight="1">
      <c r="A22" s="578" t="s">
        <v>61</v>
      </c>
    </row>
    <row r="23" spans="1:17" ht="15" customHeight="1">
      <c r="A23" s="601" t="s">
        <v>62</v>
      </c>
    </row>
    <row r="24" spans="1:17" ht="15" customHeight="1">
      <c r="A24" s="576" t="s">
        <v>63</v>
      </c>
    </row>
    <row r="25" spans="1:17" ht="15" customHeight="1">
      <c r="A25" s="576"/>
    </row>
    <row r="26" spans="1:17" ht="15" customHeight="1">
      <c r="A26" s="576"/>
    </row>
    <row r="27" spans="1:17">
      <c r="A27" s="5" t="s">
        <v>263</v>
      </c>
      <c r="P27" s="13"/>
      <c r="Q27" s="13"/>
    </row>
    <row r="28" spans="1:17">
      <c r="A28" s="5" t="s">
        <v>264</v>
      </c>
      <c r="P28" s="13"/>
      <c r="Q28" s="13"/>
    </row>
    <row r="29" spans="1:17">
      <c r="A29" s="6" t="s">
        <v>64</v>
      </c>
    </row>
    <row r="30" spans="1:17">
      <c r="A30" s="2" t="s">
        <v>65</v>
      </c>
    </row>
  </sheetData>
  <mergeCells count="19">
    <mergeCell ref="H11:H12"/>
    <mergeCell ref="A10:J10"/>
    <mergeCell ref="I11:I12"/>
    <mergeCell ref="A11:A12"/>
    <mergeCell ref="B11:B12"/>
    <mergeCell ref="C11:F11"/>
    <mergeCell ref="G11:G12"/>
    <mergeCell ref="G7:I7"/>
    <mergeCell ref="G8:I8"/>
    <mergeCell ref="G4:I4"/>
    <mergeCell ref="A2:A3"/>
    <mergeCell ref="B2:B3"/>
    <mergeCell ref="C2:F2"/>
    <mergeCell ref="F1:G1"/>
    <mergeCell ref="G5:I5"/>
    <mergeCell ref="G6:I6"/>
    <mergeCell ref="G2:G3"/>
    <mergeCell ref="H2:H3"/>
    <mergeCell ref="I2:I3"/>
  </mergeCells>
  <phoneticPr fontId="30" type="noConversion"/>
  <pageMargins left="0.7" right="0.7" top="0.75" bottom="0.75" header="0.3" footer="0.3"/>
  <pageSetup paperSize="9" orientation="portrait" r:id="rId1"/>
  <headerFooter>
    <oddFooter>&amp;L&amp;1#&amp;"Calibri"&amp;10&amp;K000000Sensitivity: Internal</oddFooter>
  </headerFooter>
</worksheet>
</file>

<file path=docMetadata/LabelInfo.xml><?xml version="1.0" encoding="utf-8"?>
<clbl:labelList xmlns:clbl="http://schemas.microsoft.com/office/2020/mipLabelMetadata">
  <clbl:label id="{fc24caf1-31f7-40c1-bde0-ca915f0156e3}" enabled="1" method="Standard" siteId="{088e9b00-ffd0-458e-bfa1-acf4c596d3cb}"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25</vt:i4>
      </vt:variant>
    </vt:vector>
  </HeadingPairs>
  <TitlesOfParts>
    <vt:vector size="25" baseType="lpstr">
      <vt:lpstr>Content Page</vt:lpstr>
      <vt:lpstr>LION+BRITANNIA</vt:lpstr>
      <vt:lpstr>SWAN+ALBATROSS</vt:lpstr>
      <vt:lpstr>CONDOR+LYNX</vt:lpstr>
      <vt:lpstr>JADE+TIGER</vt:lpstr>
      <vt:lpstr>DRAGON+PHOENIX</vt:lpstr>
      <vt:lpstr>PANTHER</vt:lpstr>
      <vt:lpstr>FALCON+SHIKRA+OSPREY</vt:lpstr>
      <vt:lpstr>PANDA+KOALA</vt:lpstr>
      <vt:lpstr>KOALA</vt:lpstr>
      <vt:lpstr>CAPRICORN+KIWI</vt:lpstr>
      <vt:lpstr>NEW_WALLABY</vt:lpstr>
      <vt:lpstr>INGWE+AFRICA EXPRESS</vt:lpstr>
      <vt:lpstr>GOLDEN HORN</vt:lpstr>
      <vt:lpstr>PERTIWI+BURMA+DOLPHIN</vt:lpstr>
      <vt:lpstr>ORIGAMI+LANG CO+ORCHID</vt:lpstr>
      <vt:lpstr>BENGAL+SAOLA</vt:lpstr>
      <vt:lpstr>ORIENT+ CHINOOK</vt:lpstr>
      <vt:lpstr>MUSTANG</vt:lpstr>
      <vt:lpstr>AMBERJACK+EMERALD</vt:lpstr>
      <vt:lpstr>LONE STAR EXPRESS+PELICAN</vt:lpstr>
      <vt:lpstr>EMPIRE+SANTANA</vt:lpstr>
      <vt:lpstr>IPANEMA+AZTEC</vt:lpstr>
      <vt:lpstr>MEXICAS+CARIOCA</vt:lpstr>
      <vt:lpstr>ANDES+INCA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2025-02-07T08:33:16Z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24caf1-31f7-40c1-bde0-ca915f0156e3_Enabled">
    <vt:lpwstr>true</vt:lpwstr>
  </property>
  <property fmtid="{D5CDD505-2E9C-101B-9397-08002B2CF9AE}" pid="3" name="MSIP_Label_fc24caf1-31f7-40c1-bde0-ca915f0156e3_SetDate">
    <vt:lpwstr>2022-10-13T01:44:18Z</vt:lpwstr>
  </property>
  <property fmtid="{D5CDD505-2E9C-101B-9397-08002B2CF9AE}" pid="4" name="MSIP_Label_fc24caf1-31f7-40c1-bde0-ca915f0156e3_Method">
    <vt:lpwstr>Standard</vt:lpwstr>
  </property>
  <property fmtid="{D5CDD505-2E9C-101B-9397-08002B2CF9AE}" pid="5" name="MSIP_Label_fc24caf1-31f7-40c1-bde0-ca915f0156e3_Name">
    <vt:lpwstr>Internal</vt:lpwstr>
  </property>
  <property fmtid="{D5CDD505-2E9C-101B-9397-08002B2CF9AE}" pid="6" name="MSIP_Label_fc24caf1-31f7-40c1-bde0-ca915f0156e3_SiteId">
    <vt:lpwstr>088e9b00-ffd0-458e-bfa1-acf4c596d3cb</vt:lpwstr>
  </property>
  <property fmtid="{D5CDD505-2E9C-101B-9397-08002B2CF9AE}" pid="7" name="MSIP_Label_fc24caf1-31f7-40c1-bde0-ca915f0156e3_ActionId">
    <vt:lpwstr>f09494d6-287e-4e81-9cdf-e5a32bee30bd</vt:lpwstr>
  </property>
  <property fmtid="{D5CDD505-2E9C-101B-9397-08002B2CF9AE}" pid="8" name="MSIP_Label_fc24caf1-31f7-40c1-bde0-ca915f0156e3_ContentBits">
    <vt:lpwstr>2</vt:lpwstr>
  </property>
</Properties>
</file>